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MIGU PLANNER" sheetId="1" state="visible" r:id="rId2"/>
    <sheet name="AGENDA DE ENCOMENDAS" sheetId="2" state="visible" r:id="rId3"/>
    <sheet name="PLANEJADOR DE PREÇOS" sheetId="3" state="visible" r:id="rId4"/>
    <sheet name="SALÁRIO CROCHETEIRO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EB</author>
  </authors>
  <commentList>
    <comment ref="B29" authorId="0">
      <text>
        <r>
          <rPr>
            <sz val="10"/>
            <rFont val="Arial"/>
            <family val="2"/>
            <charset val="1"/>
          </rPr>
          <t xml:space="preserve">28h30min – sempre que o tempo ultrapassar as 23h59min o contador mostrará o tempo avançado para o próximo dia.
</t>
        </r>
      </text>
    </comment>
    <comment ref="C4" authorId="0">
      <text>
        <r>
          <rPr>
            <sz val="10"/>
            <rFont val="Arial"/>
            <family val="2"/>
            <charset val="1"/>
          </rPr>
          <t xml:space="preserve">Utilize o preço de sua hora de trabalho para encontrar seu custo de mão de obra.</t>
        </r>
      </text>
    </comment>
    <comment ref="C12" authorId="0">
      <text>
        <r>
          <rPr>
            <sz val="10"/>
            <rFont val="Arial"/>
            <family val="2"/>
            <charset val="1"/>
          </rPr>
          <t xml:space="preserve">Utilize o preço de sua hora de trabalho para encontrar seu custo de mão de obra.</t>
        </r>
      </text>
    </comment>
    <comment ref="C20" authorId="0">
      <text>
        <r>
          <rPr>
            <sz val="10"/>
            <rFont val="Arial"/>
            <family val="2"/>
            <charset val="1"/>
          </rPr>
          <t xml:space="preserve">Utilize o preço de sua hora de trabalho para encontrar seu custo de mão de obra.</t>
        </r>
      </text>
    </comment>
    <comment ref="C28" authorId="0">
      <text>
        <r>
          <rPr>
            <sz val="10"/>
            <rFont val="Arial"/>
            <family val="2"/>
            <charset val="1"/>
          </rPr>
          <t xml:space="preserve">Utilize o preço de sua hora de trabalho para encontrar seu custo de mão de obra.</t>
        </r>
      </text>
    </comment>
    <comment ref="C36" authorId="0">
      <text>
        <r>
          <rPr>
            <sz val="10"/>
            <rFont val="Arial"/>
            <family val="2"/>
            <charset val="1"/>
          </rPr>
          <t xml:space="preserve">Utilize o preço de sua hora de trabalho para encontrar seu custo de mão de obra.</t>
        </r>
      </text>
    </comment>
    <comment ref="C44" authorId="0">
      <text>
        <r>
          <rPr>
            <sz val="10"/>
            <rFont val="Arial"/>
            <family val="2"/>
            <charset val="1"/>
          </rPr>
          <t xml:space="preserve">Utilize o preço de sua hora de trabalho para encontrar seu custo de mão de obra.</t>
        </r>
      </text>
    </comment>
    <comment ref="E3" authorId="0">
      <text>
        <r>
          <rPr>
            <sz val="10"/>
            <rFont val="Arial"/>
            <family val="2"/>
            <charset val="1"/>
          </rPr>
          <t xml:space="preserve">As informações contidas nesta área são referentes aos materiais que utilizamos em nossas produções. Utilize as informações dos materiais que você utiliza em suas produções, bem como preços e quantidades.</t>
        </r>
      </text>
    </comment>
    <comment ref="E11" authorId="0">
      <text>
        <r>
          <rPr>
            <sz val="10"/>
            <rFont val="Arial"/>
            <family val="2"/>
            <charset val="1"/>
          </rPr>
          <t xml:space="preserve">As informações contidas nesta área são referentes aos materiais que utilizamos em nossas produções. Utilize as informações dos materiais que você utiliza em suas produções, bem como preços e quantidades.</t>
        </r>
      </text>
    </comment>
    <comment ref="E19" authorId="0">
      <text>
        <r>
          <rPr>
            <sz val="10"/>
            <rFont val="Arial"/>
            <family val="2"/>
            <charset val="1"/>
          </rPr>
          <t xml:space="preserve">As informações contidas nesta área são referentes aos materiais que utilizamos em nossas produções. Utilize as informações dos materiais que você utiliza em suas produções, bem como preços e quantidades.</t>
        </r>
      </text>
    </comment>
    <comment ref="E27" authorId="0">
      <text>
        <r>
          <rPr>
            <sz val="10"/>
            <rFont val="Arial"/>
            <family val="2"/>
            <charset val="1"/>
          </rPr>
          <t xml:space="preserve">As informações contidas nesta área são referentes aos materiais que utilizamos em nossas produções. Utilize as informações dos materiais que você utiliza em suas produções, bem como preços e quantidades.</t>
        </r>
      </text>
    </comment>
    <comment ref="E35" authorId="0">
      <text>
        <r>
          <rPr>
            <sz val="10"/>
            <rFont val="Arial"/>
            <family val="2"/>
            <charset val="1"/>
          </rPr>
          <t xml:space="preserve">As informações contidas nesta área são referentes aos materiais que utilizamos em nossas produções. Utilize as informações dos materiais que você utiliza em suas produções, bem como preços e quantidades.</t>
        </r>
      </text>
    </comment>
    <comment ref="E43" authorId="0">
      <text>
        <r>
          <rPr>
            <sz val="10"/>
            <rFont val="Arial"/>
            <family val="2"/>
            <charset val="1"/>
          </rPr>
          <t xml:space="preserve">As informações contidas nesta área são referentes aos materiais que utilizamos em nossas produções. Utilize as informações dos materiais que você utiliza em suas produções, bem como preços e quantidades.</t>
        </r>
      </text>
    </comment>
    <comment ref="F4" authorId="0">
      <text>
        <r>
          <rPr>
            <sz val="10"/>
            <rFont val="Arial"/>
            <family val="2"/>
            <charset val="1"/>
          </rPr>
          <t xml:space="preserve">Utilize o preço dos materiais que você utiliza para crochetar seus presépios</t>
        </r>
      </text>
    </comment>
    <comment ref="G5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6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7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8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9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13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14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15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16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17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21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22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23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24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25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29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30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31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32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33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37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38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39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40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41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45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46" authorId="0">
      <text>
        <r>
          <rPr>
            <sz val="10"/>
            <rFont val="Arial"/>
            <family val="2"/>
            <charset val="1"/>
          </rPr>
          <t xml:space="preserve">gramas</t>
        </r>
      </text>
    </comment>
    <comment ref="G47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48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G49" authorId="0">
      <text>
        <r>
          <rPr>
            <sz val="10"/>
            <rFont val="Arial"/>
            <family val="2"/>
            <charset val="1"/>
          </rPr>
          <t xml:space="preserve">unidade</t>
        </r>
      </text>
    </comment>
    <comment ref="I3" authorId="0">
      <text>
        <r>
          <rPr>
            <sz val="10"/>
            <rFont val="Arial"/>
            <family val="2"/>
            <charset val="1"/>
          </rPr>
          <t xml:space="preserve">Essa área você não precisa alterar, ela vai se ajustando de acordo com as informações de sua hora de trabalho e preço de material, bem como quantidade dos mesmos.</t>
        </r>
      </text>
    </comment>
  </commentList>
</comments>
</file>

<file path=xl/sharedStrings.xml><?xml version="1.0" encoding="utf-8"?>
<sst xmlns="http://schemas.openxmlformats.org/spreadsheetml/2006/main" count="271" uniqueCount="115">
  <si>
    <t xml:space="preserve">AGENDA DE ENCOMENDAS </t>
  </si>
  <si>
    <t xml:space="preserve">LEGENDA</t>
  </si>
  <si>
    <t xml:space="preserve">MÊS:</t>
  </si>
  <si>
    <t xml:space="preserve">ANO:</t>
  </si>
  <si>
    <t xml:space="preserve">FORMA DE ENVIO:</t>
  </si>
  <si>
    <t xml:space="preserve">Nº</t>
  </si>
  <si>
    <t xml:space="preserve">NOME PRODUTO</t>
  </si>
  <si>
    <t xml:space="preserve">PREÇO UN</t>
  </si>
  <si>
    <t xml:space="preserve">QTD</t>
  </si>
  <si>
    <t xml:space="preserve">PREÇO TOTAL</t>
  </si>
  <si>
    <t xml:space="preserve">PRODUÇÃO EM HORAS</t>
  </si>
  <si>
    <t xml:space="preserve">LOCAL DE ENTRADA</t>
  </si>
  <si>
    <t xml:space="preserve">DATA DO PEDIDO</t>
  </si>
  <si>
    <t xml:space="preserve">NOME CLIENTE</t>
  </si>
  <si>
    <t xml:space="preserve">FORMA DE ENVIO</t>
  </si>
  <si>
    <t xml:space="preserve">DATA ENVIO / ENTREGA</t>
  </si>
  <si>
    <t xml:space="preserve">SITUAÇÃO</t>
  </si>
  <si>
    <t xml:space="preserve">[CO]</t>
  </si>
  <si>
    <t xml:space="preserve">CORREIOS</t>
  </si>
  <si>
    <t xml:space="preserve">[TP]</t>
  </si>
  <si>
    <t xml:space="preserve">TRANSPORTADORA</t>
  </si>
  <si>
    <t xml:space="preserve">Amigurumi x</t>
  </si>
  <si>
    <t xml:space="preserve">Maria da Cidade</t>
  </si>
  <si>
    <t xml:space="preserve">[EM]</t>
  </si>
  <si>
    <t xml:space="preserve">EM MÃOS</t>
  </si>
  <si>
    <t xml:space="preserve">Amigurumi y</t>
  </si>
  <si>
    <t xml:space="preserve">Maria do Bairro</t>
  </si>
  <si>
    <t xml:space="preserve">[OU]</t>
  </si>
  <si>
    <t xml:space="preserve">OUTROS</t>
  </si>
  <si>
    <t xml:space="preserve">SITUAÇÃO:</t>
  </si>
  <si>
    <t xml:space="preserve">[AI]</t>
  </si>
  <si>
    <t xml:space="preserve">AGUARDANDO INICIAR</t>
  </si>
  <si>
    <t xml:space="preserve">[EP]</t>
  </si>
  <si>
    <t xml:space="preserve">EM PRODUÇÃO</t>
  </si>
  <si>
    <t xml:space="preserve">[ENV]</t>
  </si>
  <si>
    <t xml:space="preserve">ENVIADO</t>
  </si>
  <si>
    <t xml:space="preserve">[ENT]</t>
  </si>
  <si>
    <t xml:space="preserve">ENTREGUE</t>
  </si>
  <si>
    <t xml:space="preserve">[WB]</t>
  </si>
  <si>
    <t xml:space="preserve">WHATSAPP</t>
  </si>
  <si>
    <t xml:space="preserve">[IG]</t>
  </si>
  <si>
    <t xml:space="preserve">INSTAGRAM</t>
  </si>
  <si>
    <t xml:space="preserve">[FB]</t>
  </si>
  <si>
    <t xml:space="preserve">FACEBOOK</t>
  </si>
  <si>
    <t xml:space="preserve">[ST]</t>
  </si>
  <si>
    <t xml:space="preserve">SITE</t>
  </si>
  <si>
    <t xml:space="preserve">[E7]</t>
  </si>
  <si>
    <t xml:space="preserve">ELO7</t>
  </si>
  <si>
    <t xml:space="preserve">OUTROS: </t>
  </si>
  <si>
    <t xml:space="preserve">TOTAL MÊS</t>
  </si>
  <si>
    <t xml:space="preserve">A reprodução, distribuição, modificação, venda ou reutilização deste arquivo ou de qualquer parte de seu conteúdo, em qualquer meio, sem o consentimento prévio por escrito do © EB STUDIO DESIGN é estritamente proibida. Com este material você tem autorização para planejar seus pedidos e ajustar as informações de acordo com seu negócio de amigurumis. © 2022 EB STUDIO DESIGN. Todos os direitos reservados. </t>
  </si>
  <si>
    <t xml:space="preserve">PLANEJADOR DE PREÇOS</t>
  </si>
  <si>
    <t xml:space="preserve">PRODUTO</t>
  </si>
  <si>
    <t xml:space="preserve">TEMPO / CUSTO DE MÃO DE OBRA</t>
  </si>
  <si>
    <t xml:space="preserve">CUSTO DE MATERIAL</t>
  </si>
  <si>
    <t xml:space="preserve">CUSTO DE PRODUÇÃO</t>
  </si>
  <si>
    <t xml:space="preserve">PREÇO DE VENDA</t>
  </si>
  <si>
    <t xml:space="preserve">CUSTO PLATAFORMA ELO7</t>
  </si>
  <si>
    <t xml:space="preserve">SAGRADA FAMÍLIA 4 PEÇAS 12CM</t>
  </si>
  <si>
    <t xml:space="preserve">HORA</t>
  </si>
  <si>
    <t xml:space="preserve">PREÇO DA HORA</t>
  </si>
  <si>
    <t xml:space="preserve">CUSTO MÃO DE OBRA</t>
  </si>
  <si>
    <t xml:space="preserve">NOME</t>
  </si>
  <si>
    <t xml:space="preserve">PREÇO</t>
  </si>
  <si>
    <t xml:space="preserve">QUANTIDADE</t>
  </si>
  <si>
    <t xml:space="preserve">MÃO DE OBRA</t>
  </si>
  <si>
    <t xml:space="preserve">MATERIAL</t>
  </si>
  <si>
    <t xml:space="preserve">PREÇO VENDA</t>
  </si>
  <si>
    <t xml:space="preserve">MARGEM</t>
  </si>
  <si>
    <t xml:space="preserve">MARGEM DE LUCRO R$</t>
  </si>
  <si>
    <t xml:space="preserve">CUSTO COMISSÃO ELO7 EM %</t>
  </si>
  <si>
    <t xml:space="preserve">CUSTO COMISSÃO ELO7 EM R$</t>
  </si>
  <si>
    <t xml:space="preserve">MARGEM DE LUCRO – TAXAS ELO7</t>
  </si>
  <si>
    <t xml:space="preserve">CUSTOS MATERIAIS</t>
  </si>
  <si>
    <t xml:space="preserve">PROLABORE</t>
  </si>
  <si>
    <t xml:space="preserve">fibra 1000G</t>
  </si>
  <si>
    <t xml:space="preserve">linha anne 147G</t>
  </si>
  <si>
    <t xml:space="preserve">caixa envio</t>
  </si>
  <si>
    <t xml:space="preserve">papel seda</t>
  </si>
  <si>
    <t xml:space="preserve">tag</t>
  </si>
  <si>
    <t xml:space="preserve">REIS MAGOS 3 PEÇAS 12CM</t>
  </si>
  <si>
    <t xml:space="preserve">PRESÉPIO 7 PEÇAS 12CM</t>
  </si>
  <si>
    <t xml:space="preserve">PRESÉPIO 12 PEÇAS 12CM</t>
  </si>
  <si>
    <t xml:space="preserve">BICHINHOS DO PRESÉPIO (ESTRELINHA, VAQUINHA, BURRINHO, OVELHINHA)</t>
  </si>
  <si>
    <t xml:space="preserve">PASTOR 12CM</t>
  </si>
  <si>
    <t xml:space="preserve">Quanto ganha um Crocheteiro por jornada de trabalho</t>
  </si>
  <si>
    <t xml:space="preserve">Relação jornada de trabalho/salário. Filtro de amostragem com 15 profissionais admitidos e desligados. A relação abrange somente Crocheteiro em regime integral de trabalho.</t>
  </si>
  <si>
    <t xml:space="preserve">Cálculo de acordo com a carga horária mensal e salário
Total</t>
  </si>
  <si>
    <t xml:space="preserve">Jornada</t>
  </si>
  <si>
    <t xml:space="preserve">Ref.</t>
  </si>
  <si>
    <t xml:space="preserve">Salário Mensal</t>
  </si>
  <si>
    <t xml:space="preserve">Salário Hora</t>
  </si>
  <si>
    <t xml:space="preserve">Salários na carreira por nível profissional e porte da empresa</t>
  </si>
  <si>
    <t xml:space="preserve">Um Crocheteiro Nível I ganha em média R$ 1.725,84, o Nível II recebe cerca de R$ 1.952,32, já o Nível III tem uma média salarial de R$ 2.345,19 mensais de acordo com pesquisa do Salario.com.br junto aos dados oficiais do CAGED de profissionais demitidos no mercado de trabalho.</t>
  </si>
  <si>
    <t xml:space="preserve">Salário por porte da empresa</t>
  </si>
  <si>
    <t xml:space="preserve">Esse levantamento mostra a faixa salarial em que se encontra o cargo de Crocheteiro de acordo com o porte da empresa. Os segmentos são: MEI - Micro Empreendedor Individual, micro empresa, pequena empresa, média empresa e grande empresa. Veja como é feita essa divisão:</t>
  </si>
  <si>
    <t xml:space="preserve">MEI: permitido no máximo 1 funcionário;</t>
  </si>
  <si>
    <t xml:space="preserve">Micro: até 19 funcionários;</t>
  </si>
  <si>
    <t xml:space="preserve">Pequena: 20 a 99 funcionários;</t>
  </si>
  <si>
    <t xml:space="preserve">Média: 100 a 499 funcionários;</t>
  </si>
  <si>
    <t xml:space="preserve">Grande: mais de 500 empregados, seja comércio, serviços ou indústria.</t>
  </si>
  <si>
    <t xml:space="preserve">Salário por nível profissional</t>
  </si>
  <si>
    <t xml:space="preserve">Aqui buscamos listar a remuneração do cargo de Crocheteiro de acordo com o nível de experiência do profissional na empresa até sua demissão. Veja como é feita a listagem:</t>
  </si>
  <si>
    <t xml:space="preserve">*Crocheteiro Nível I: até 4 anos;</t>
  </si>
  <si>
    <t xml:space="preserve">*Crocheteiro Nível II: de 4 a 6 anos;</t>
  </si>
  <si>
    <t xml:space="preserve">*Crocheteiro Nível III: acima de 6 anos na empresa até sua demissão;</t>
  </si>
  <si>
    <t xml:space="preserve">Metodologia: Salários de 8 profissionais demitidos pelas empresas.
Porte da Empresa</t>
  </si>
  <si>
    <t xml:space="preserve">Nível I</t>
  </si>
  <si>
    <t xml:space="preserve">Nível II</t>
  </si>
  <si>
    <t xml:space="preserve">Nível III</t>
  </si>
  <si>
    <t xml:space="preserve">Micro</t>
  </si>
  <si>
    <t xml:space="preserve">Pequenas</t>
  </si>
  <si>
    <t xml:space="preserve">Médias</t>
  </si>
  <si>
    <t xml:space="preserve">Grandes Empresas</t>
  </si>
  <si>
    <t xml:space="preserve">Fonte: www.salario.com.br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</si>
</sst>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R$-416]\ #,##0.00;[RED]\-[$R$-416]\ #,##0.00"/>
    <numFmt numFmtId="166" formatCode="hh:mm:ss"/>
    <numFmt numFmtId="167" formatCode="dd/mm/yy"/>
    <numFmt numFmtId="168" formatCode="General"/>
    <numFmt numFmtId="169" formatCode="#,##0.00"/>
    <numFmt numFmtId="170" formatCode="#,##0"/>
    <numFmt numFmtId="171" formatCode="0%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22"/>
      <name val="Arial Black"/>
      <family val="2"/>
      <charset val="1"/>
    </font>
    <font>
      <b val="true"/>
      <sz val="11"/>
      <name val="Arial Black"/>
      <family val="2"/>
      <charset val="1"/>
    </font>
    <font>
      <b val="true"/>
      <sz val="11"/>
      <color rgb="FFF6F9D4"/>
      <name val="Arial"/>
      <family val="2"/>
      <charset val="1"/>
    </font>
    <font>
      <sz val="11"/>
      <color rgb="FFF6F9D4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 Black"/>
      <family val="2"/>
      <charset val="1"/>
    </font>
    <font>
      <b val="true"/>
      <sz val="20"/>
      <color rgb="FF111111"/>
      <name val="Arial Black"/>
      <family val="2"/>
      <charset val="1"/>
    </font>
    <font>
      <b val="true"/>
      <sz val="10"/>
      <color rgb="FFF6F9D4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6F9D4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0000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2F4F4F"/>
        <bgColor rgb="FF333399"/>
      </patternFill>
    </fill>
    <fill>
      <patternFill patternType="solid">
        <fgColor rgb="FFB2B2B2"/>
        <bgColor rgb="FFCCCCCC"/>
      </patternFill>
    </fill>
    <fill>
      <patternFill patternType="solid">
        <fgColor rgb="FFEEEEEE"/>
        <bgColor rgb="FFF6F9D4"/>
      </patternFill>
    </fill>
    <fill>
      <patternFill patternType="solid">
        <fgColor rgb="FFCCCCCC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2" xfId="0" applyFont="false" applyBorder="true" applyAlignment="true" applyProtection="true">
      <alignment horizontal="center" vertical="center" textRotation="0" wrapText="true" indent="0" shrinkToFit="false"/>
      <protection locked="true" hidden="true"/>
    </xf>
    <xf numFmtId="165" fontId="0" fillId="6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6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6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5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6F9D4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111111"/>
      <rgbColor rgb="FF333300"/>
      <rgbColor rgb="FF993300"/>
      <rgbColor rgb="FF993366"/>
      <rgbColor rgb="FF333399"/>
      <rgbColor rgb="FF2F4F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17</xdr:col>
      <xdr:colOff>28440</xdr:colOff>
      <xdr:row>117</xdr:row>
      <xdr:rowOff>104040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0" y="0"/>
          <a:ext cx="13910760" cy="19123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salario.com.br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R81" activeCellId="0" sqref="R81"/>
    </sheetView>
  </sheetViews>
  <sheetFormatPr defaultColWidth="11.58984375" defaultRowHeight="12.8" zeroHeight="false" outlineLevelRow="0" outlineLevelCol="0"/>
  <sheetData/>
  <printOptions headings="false" gridLines="false" gridLinesSet="true" horizontalCentered="false" verticalCentered="false"/>
  <pageMargins left="0" right="0" top="0.265277777777778" bottom="0.265277777777778" header="0" footer="0"/>
  <pageSetup paperSize="9" scale="54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2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9" activeCellId="0" sqref="H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7.08"/>
    <col collapsed="false" customWidth="true" hidden="false" outlineLevel="0" max="2" min="2" style="1" width="20.3"/>
    <col collapsed="false" customWidth="true" hidden="false" outlineLevel="0" max="3" min="3" style="1" width="11.04"/>
    <col collapsed="false" customWidth="true" hidden="false" outlineLevel="0" max="4" min="4" style="1" width="9.72"/>
    <col collapsed="false" customWidth="true" hidden="false" outlineLevel="0" max="5" min="5" style="1" width="12.64"/>
    <col collapsed="false" customWidth="true" hidden="false" outlineLevel="0" max="6" min="6" style="1" width="13.63"/>
    <col collapsed="false" customWidth="false" hidden="false" outlineLevel="0" max="7" min="7" style="1" width="11.53"/>
    <col collapsed="false" customWidth="true" hidden="false" outlineLevel="0" max="8" min="8" style="1" width="11.11"/>
    <col collapsed="false" customWidth="true" hidden="false" outlineLevel="0" max="9" min="9" style="1" width="19.45"/>
    <col collapsed="false" customWidth="true" hidden="false" outlineLevel="0" max="10" min="10" style="1" width="10.84"/>
    <col collapsed="false" customWidth="true" hidden="false" outlineLevel="0" max="11" min="11" style="1" width="15.56"/>
    <col collapsed="false" customWidth="true" hidden="false" outlineLevel="0" max="12" min="12" style="1" width="12.64"/>
    <col collapsed="false" customWidth="true" hidden="false" outlineLevel="0" max="13" min="13" style="1" width="1.8"/>
    <col collapsed="false" customWidth="true" hidden="false" outlineLevel="0" max="14" min="14" style="1" width="7.36"/>
    <col collapsed="false" customWidth="true" hidden="false" outlineLevel="0" max="15" min="15" style="1" width="22.62"/>
    <col collapsed="false" customWidth="false" hidden="false" outlineLevel="0" max="1023" min="16" style="1" width="11.52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32.0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4" t="s">
        <v>1</v>
      </c>
      <c r="O2" s="4"/>
      <c r="P2" s="0"/>
      <c r="Q2" s="0"/>
      <c r="R2" s="0"/>
    </row>
    <row r="3" customFormat="false" ht="14.05" hidden="false" customHeight="false" outlineLevel="0" collapsed="false">
      <c r="A3" s="5" t="s">
        <v>2</v>
      </c>
      <c r="B3" s="6"/>
      <c r="C3" s="6"/>
      <c r="D3" s="6"/>
      <c r="E3" s="6"/>
      <c r="F3" s="6"/>
      <c r="G3" s="5" t="s">
        <v>3</v>
      </c>
      <c r="H3" s="7"/>
      <c r="I3" s="7"/>
      <c r="J3" s="7"/>
      <c r="K3" s="7"/>
      <c r="L3" s="7"/>
      <c r="N3" s="8" t="s">
        <v>4</v>
      </c>
      <c r="O3" s="8"/>
      <c r="P3" s="0"/>
      <c r="Q3" s="0"/>
      <c r="R3" s="0"/>
    </row>
    <row r="4" s="13" customFormat="true" ht="13.8" hidden="false" customHeight="true" outlineLevel="0" collapsed="false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/>
      <c r="N4" s="11" t="s">
        <v>17</v>
      </c>
      <c r="O4" s="12" t="s">
        <v>18</v>
      </c>
      <c r="AMJ4" s="0"/>
    </row>
    <row r="5" s="13" customFormat="true" ht="13.8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1" t="s">
        <v>19</v>
      </c>
      <c r="O5" s="12" t="s">
        <v>20</v>
      </c>
      <c r="AMJ5" s="0"/>
    </row>
    <row r="6" s="13" customFormat="true" ht="14.15" hidden="false" customHeight="false" outlineLevel="0" collapsed="false">
      <c r="A6" s="14" t="n">
        <v>1</v>
      </c>
      <c r="B6" s="15" t="s">
        <v>21</v>
      </c>
      <c r="C6" s="16" t="n">
        <v>300</v>
      </c>
      <c r="D6" s="15" t="n">
        <v>2</v>
      </c>
      <c r="E6" s="16" t="n">
        <f aca="false">SUM(C6*D6)</f>
        <v>600</v>
      </c>
      <c r="F6" s="17" t="n">
        <v>0.5</v>
      </c>
      <c r="G6" s="15" t="str">
        <f aca="false">N19</f>
        <v>[ST]</v>
      </c>
      <c r="H6" s="18" t="n">
        <v>36524</v>
      </c>
      <c r="I6" s="15" t="s">
        <v>22</v>
      </c>
      <c r="J6" s="15" t="str">
        <f aca="false">N4</f>
        <v>[CO]</v>
      </c>
      <c r="K6" s="18" t="n">
        <v>36524</v>
      </c>
      <c r="L6" s="15" t="str">
        <f aca="false">N12</f>
        <v>[ENV]</v>
      </c>
      <c r="N6" s="11" t="s">
        <v>23</v>
      </c>
      <c r="O6" s="12" t="s">
        <v>24</v>
      </c>
      <c r="P6" s="1"/>
      <c r="Q6" s="1"/>
      <c r="R6" s="1"/>
      <c r="AMJ6" s="0"/>
    </row>
    <row r="7" s="13" customFormat="true" ht="14.15" hidden="false" customHeight="false" outlineLevel="0" collapsed="false">
      <c r="A7" s="19" t="n">
        <v>2</v>
      </c>
      <c r="B7" s="20" t="s">
        <v>25</v>
      </c>
      <c r="C7" s="21" t="n">
        <v>150</v>
      </c>
      <c r="D7" s="20" t="n">
        <v>1</v>
      </c>
      <c r="E7" s="16" t="n">
        <f aca="false">SUM(C7*D7)</f>
        <v>150</v>
      </c>
      <c r="F7" s="22" t="n">
        <v>0.0416666666666667</v>
      </c>
      <c r="G7" s="20" t="str">
        <f aca="false">N16</f>
        <v>[WB]</v>
      </c>
      <c r="H7" s="23" t="n">
        <v>36524</v>
      </c>
      <c r="I7" s="20" t="s">
        <v>26</v>
      </c>
      <c r="J7" s="20" t="str">
        <f aca="false">N6</f>
        <v>[EM]</v>
      </c>
      <c r="K7" s="23" t="n">
        <v>36524</v>
      </c>
      <c r="L7" s="20" t="str">
        <f aca="false">N13</f>
        <v>[ENT]</v>
      </c>
      <c r="N7" s="24" t="s">
        <v>27</v>
      </c>
      <c r="O7" s="25" t="s">
        <v>28</v>
      </c>
      <c r="P7" s="26"/>
      <c r="Q7" s="26"/>
      <c r="R7" s="26"/>
      <c r="AMJ7" s="0"/>
    </row>
    <row r="8" s="13" customFormat="true" ht="14.05" hidden="false" customHeight="false" outlineLevel="0" collapsed="false">
      <c r="A8" s="14" t="n">
        <v>3</v>
      </c>
      <c r="B8" s="15"/>
      <c r="C8" s="16" t="n">
        <v>0</v>
      </c>
      <c r="D8" s="15" t="n">
        <v>0</v>
      </c>
      <c r="E8" s="16" t="n">
        <v>0</v>
      </c>
      <c r="F8" s="17" t="n">
        <v>0</v>
      </c>
      <c r="G8" s="15"/>
      <c r="H8" s="15"/>
      <c r="I8" s="15"/>
      <c r="J8" s="15"/>
      <c r="K8" s="15"/>
      <c r="L8" s="15"/>
      <c r="N8" s="27"/>
      <c r="O8" s="28"/>
      <c r="AMJ8" s="0"/>
    </row>
    <row r="9" s="13" customFormat="true" ht="14.15" hidden="false" customHeight="true" outlineLevel="0" collapsed="false">
      <c r="A9" s="19" t="n">
        <v>4</v>
      </c>
      <c r="B9" s="20"/>
      <c r="C9" s="21" t="n">
        <v>0</v>
      </c>
      <c r="D9" s="20" t="n">
        <v>0</v>
      </c>
      <c r="E9" s="16" t="n">
        <f aca="false">SUM(C9*D9)</f>
        <v>0</v>
      </c>
      <c r="F9" s="22" t="n">
        <v>0</v>
      </c>
      <c r="G9" s="20"/>
      <c r="H9" s="20"/>
      <c r="I9" s="20"/>
      <c r="J9" s="20"/>
      <c r="K9" s="20"/>
      <c r="L9" s="20"/>
      <c r="N9" s="29" t="s">
        <v>29</v>
      </c>
      <c r="O9" s="29"/>
      <c r="AMJ9" s="0"/>
    </row>
    <row r="10" s="13" customFormat="true" ht="14.05" hidden="false" customHeight="false" outlineLevel="0" collapsed="false">
      <c r="A10" s="14" t="n">
        <v>5</v>
      </c>
      <c r="B10" s="15"/>
      <c r="C10" s="16" t="n">
        <v>0</v>
      </c>
      <c r="D10" s="15" t="n">
        <v>0</v>
      </c>
      <c r="E10" s="16" t="n">
        <f aca="false">SUM(C10*D10)</f>
        <v>0</v>
      </c>
      <c r="F10" s="17" t="n">
        <v>0</v>
      </c>
      <c r="G10" s="15"/>
      <c r="H10" s="15"/>
      <c r="I10" s="15"/>
      <c r="J10" s="15"/>
      <c r="K10" s="15"/>
      <c r="L10" s="15"/>
      <c r="N10" s="11" t="s">
        <v>30</v>
      </c>
      <c r="O10" s="12" t="s">
        <v>31</v>
      </c>
      <c r="AMJ10" s="0"/>
    </row>
    <row r="11" s="13" customFormat="true" ht="14.05" hidden="false" customHeight="false" outlineLevel="0" collapsed="false">
      <c r="A11" s="19" t="n">
        <v>6</v>
      </c>
      <c r="B11" s="20"/>
      <c r="C11" s="21" t="n">
        <v>0</v>
      </c>
      <c r="D11" s="20" t="n">
        <v>0</v>
      </c>
      <c r="E11" s="16" t="n">
        <f aca="false">SUM(C11*D11)</f>
        <v>0</v>
      </c>
      <c r="F11" s="22" t="n">
        <v>0</v>
      </c>
      <c r="G11" s="20"/>
      <c r="H11" s="20"/>
      <c r="I11" s="20"/>
      <c r="J11" s="20"/>
      <c r="K11" s="20"/>
      <c r="L11" s="20"/>
      <c r="N11" s="11" t="s">
        <v>32</v>
      </c>
      <c r="O11" s="12" t="s">
        <v>33</v>
      </c>
      <c r="AMJ11" s="0"/>
    </row>
    <row r="12" s="13" customFormat="true" ht="14.05" hidden="false" customHeight="false" outlineLevel="0" collapsed="false">
      <c r="A12" s="14" t="n">
        <v>7</v>
      </c>
      <c r="B12" s="15"/>
      <c r="C12" s="16" t="n">
        <v>0</v>
      </c>
      <c r="D12" s="15" t="n">
        <v>0</v>
      </c>
      <c r="E12" s="16" t="n">
        <f aca="false">SUM(C12*D12)</f>
        <v>0</v>
      </c>
      <c r="F12" s="17" t="n">
        <v>0</v>
      </c>
      <c r="G12" s="15"/>
      <c r="H12" s="15"/>
      <c r="I12" s="15"/>
      <c r="J12" s="15"/>
      <c r="K12" s="15"/>
      <c r="L12" s="15"/>
      <c r="N12" s="11" t="s">
        <v>34</v>
      </c>
      <c r="O12" s="12" t="s">
        <v>35</v>
      </c>
      <c r="AMJ12" s="0"/>
    </row>
    <row r="13" s="13" customFormat="true" ht="14.05" hidden="false" customHeight="false" outlineLevel="0" collapsed="false">
      <c r="A13" s="19" t="n">
        <v>8</v>
      </c>
      <c r="B13" s="20"/>
      <c r="C13" s="21" t="n">
        <v>0</v>
      </c>
      <c r="D13" s="20" t="n">
        <v>0</v>
      </c>
      <c r="E13" s="16" t="n">
        <f aca="false">SUM(C13*D13)</f>
        <v>0</v>
      </c>
      <c r="F13" s="22" t="n">
        <v>0</v>
      </c>
      <c r="G13" s="20"/>
      <c r="H13" s="20"/>
      <c r="I13" s="20"/>
      <c r="J13" s="20"/>
      <c r="K13" s="20"/>
      <c r="L13" s="20"/>
      <c r="N13" s="11" t="s">
        <v>36</v>
      </c>
      <c r="O13" s="12" t="s">
        <v>37</v>
      </c>
      <c r="P13" s="26"/>
      <c r="Q13" s="26"/>
      <c r="R13" s="26"/>
      <c r="AMJ13" s="0"/>
    </row>
    <row r="14" s="13" customFormat="true" ht="14.05" hidden="false" customHeight="false" outlineLevel="0" collapsed="false">
      <c r="A14" s="14" t="n">
        <v>9</v>
      </c>
      <c r="B14" s="15"/>
      <c r="C14" s="16" t="n">
        <v>0</v>
      </c>
      <c r="D14" s="15" t="n">
        <v>0</v>
      </c>
      <c r="E14" s="16" t="n">
        <f aca="false">SUM(C14*D14)</f>
        <v>0</v>
      </c>
      <c r="F14" s="17" t="n">
        <v>0</v>
      </c>
      <c r="G14" s="15"/>
      <c r="H14" s="15"/>
      <c r="I14" s="15"/>
      <c r="J14" s="15"/>
      <c r="K14" s="15"/>
      <c r="L14" s="15"/>
      <c r="N14" s="27"/>
      <c r="O14" s="28"/>
      <c r="AMJ14" s="0"/>
    </row>
    <row r="15" s="13" customFormat="true" ht="14.15" hidden="false" customHeight="true" outlineLevel="0" collapsed="false">
      <c r="A15" s="19" t="n">
        <v>10</v>
      </c>
      <c r="B15" s="20"/>
      <c r="C15" s="21" t="n">
        <v>0</v>
      </c>
      <c r="D15" s="20" t="n">
        <v>0</v>
      </c>
      <c r="E15" s="16" t="n">
        <f aca="false">SUM(C15*D15)</f>
        <v>0</v>
      </c>
      <c r="F15" s="22" t="n">
        <v>0</v>
      </c>
      <c r="G15" s="20"/>
      <c r="H15" s="20"/>
      <c r="I15" s="20"/>
      <c r="J15" s="20"/>
      <c r="K15" s="20"/>
      <c r="L15" s="20"/>
      <c r="N15" s="29" t="s">
        <v>11</v>
      </c>
      <c r="O15" s="29"/>
      <c r="AMJ15" s="0"/>
    </row>
    <row r="16" s="13" customFormat="true" ht="14.05" hidden="false" customHeight="false" outlineLevel="0" collapsed="false">
      <c r="A16" s="14" t="n">
        <v>11</v>
      </c>
      <c r="B16" s="15"/>
      <c r="C16" s="16" t="n">
        <v>0</v>
      </c>
      <c r="D16" s="15" t="n">
        <v>0</v>
      </c>
      <c r="E16" s="16" t="n">
        <f aca="false">SUM(C16*D16)</f>
        <v>0</v>
      </c>
      <c r="F16" s="17" t="n">
        <v>0</v>
      </c>
      <c r="G16" s="15"/>
      <c r="H16" s="15"/>
      <c r="I16" s="15"/>
      <c r="J16" s="15"/>
      <c r="K16" s="15"/>
      <c r="L16" s="15"/>
      <c r="N16" s="11" t="s">
        <v>38</v>
      </c>
      <c r="O16" s="12" t="s">
        <v>39</v>
      </c>
      <c r="AMJ16" s="0"/>
    </row>
    <row r="17" s="13" customFormat="true" ht="14.05" hidden="false" customHeight="false" outlineLevel="0" collapsed="false">
      <c r="A17" s="19" t="n">
        <v>12</v>
      </c>
      <c r="B17" s="20"/>
      <c r="C17" s="21" t="n">
        <v>0</v>
      </c>
      <c r="D17" s="20" t="n">
        <v>0</v>
      </c>
      <c r="E17" s="16" t="n">
        <f aca="false">SUM(C17*D17)</f>
        <v>0</v>
      </c>
      <c r="F17" s="22" t="n">
        <v>0</v>
      </c>
      <c r="G17" s="20"/>
      <c r="H17" s="20"/>
      <c r="I17" s="20"/>
      <c r="J17" s="20"/>
      <c r="K17" s="20"/>
      <c r="L17" s="20"/>
      <c r="N17" s="11" t="s">
        <v>40</v>
      </c>
      <c r="O17" s="12" t="s">
        <v>41</v>
      </c>
      <c r="AMJ17" s="0"/>
    </row>
    <row r="18" s="13" customFormat="true" ht="14.05" hidden="false" customHeight="false" outlineLevel="0" collapsed="false">
      <c r="A18" s="14" t="n">
        <v>13</v>
      </c>
      <c r="B18" s="15"/>
      <c r="C18" s="16" t="n">
        <v>0</v>
      </c>
      <c r="D18" s="15" t="n">
        <v>0</v>
      </c>
      <c r="E18" s="16" t="n">
        <f aca="false">SUM(C18*D18)</f>
        <v>0</v>
      </c>
      <c r="F18" s="17" t="n">
        <v>0</v>
      </c>
      <c r="G18" s="15"/>
      <c r="H18" s="15"/>
      <c r="I18" s="15"/>
      <c r="J18" s="15"/>
      <c r="K18" s="15"/>
      <c r="L18" s="15"/>
      <c r="N18" s="11" t="s">
        <v>42</v>
      </c>
      <c r="O18" s="12" t="s">
        <v>43</v>
      </c>
      <c r="AMJ18" s="0"/>
    </row>
    <row r="19" s="13" customFormat="true" ht="14.05" hidden="false" customHeight="false" outlineLevel="0" collapsed="false">
      <c r="A19" s="19" t="n">
        <v>14</v>
      </c>
      <c r="B19" s="20"/>
      <c r="C19" s="21" t="n">
        <v>0</v>
      </c>
      <c r="D19" s="20" t="n">
        <v>0</v>
      </c>
      <c r="E19" s="16" t="n">
        <f aca="false">SUM(C19*D19)</f>
        <v>0</v>
      </c>
      <c r="F19" s="22" t="n">
        <v>0</v>
      </c>
      <c r="G19" s="20"/>
      <c r="H19" s="20"/>
      <c r="I19" s="20"/>
      <c r="J19" s="20"/>
      <c r="K19" s="20"/>
      <c r="L19" s="20"/>
      <c r="N19" s="11" t="s">
        <v>44</v>
      </c>
      <c r="O19" s="12" t="s">
        <v>45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MJ19" s="0"/>
    </row>
    <row r="20" s="13" customFormat="true" ht="14.05" hidden="false" customHeight="false" outlineLevel="0" collapsed="false">
      <c r="A20" s="14" t="n">
        <v>15</v>
      </c>
      <c r="B20" s="15"/>
      <c r="C20" s="16" t="n">
        <v>0</v>
      </c>
      <c r="D20" s="15" t="n">
        <v>0</v>
      </c>
      <c r="E20" s="16" t="n">
        <f aca="false">SUM(C20*D20)</f>
        <v>0</v>
      </c>
      <c r="F20" s="17" t="n">
        <v>0</v>
      </c>
      <c r="G20" s="15"/>
      <c r="H20" s="15"/>
      <c r="I20" s="15"/>
      <c r="J20" s="15"/>
      <c r="K20" s="15"/>
      <c r="L20" s="15"/>
      <c r="N20" s="11" t="s">
        <v>46</v>
      </c>
      <c r="O20" s="12" t="s">
        <v>47</v>
      </c>
      <c r="AMJ20" s="0"/>
    </row>
    <row r="21" s="13" customFormat="true" ht="14.05" hidden="false" customHeight="false" outlineLevel="0" collapsed="false">
      <c r="A21" s="19" t="n">
        <v>16</v>
      </c>
      <c r="B21" s="20"/>
      <c r="C21" s="21" t="n">
        <v>0</v>
      </c>
      <c r="D21" s="20" t="n">
        <v>0</v>
      </c>
      <c r="E21" s="16" t="n">
        <f aca="false">SUM(C21*D21)</f>
        <v>0</v>
      </c>
      <c r="F21" s="22" t="n">
        <v>0</v>
      </c>
      <c r="G21" s="20"/>
      <c r="H21" s="20"/>
      <c r="I21" s="20"/>
      <c r="J21" s="20"/>
      <c r="K21" s="20"/>
      <c r="L21" s="20"/>
      <c r="N21" s="11" t="s">
        <v>27</v>
      </c>
      <c r="O21" s="12" t="s">
        <v>48</v>
      </c>
      <c r="AMJ21" s="0"/>
    </row>
    <row r="22" s="13" customFormat="true" ht="14.05" hidden="false" customHeight="false" outlineLevel="0" collapsed="false">
      <c r="A22" s="14" t="n">
        <v>17</v>
      </c>
      <c r="B22" s="15"/>
      <c r="C22" s="16" t="n">
        <v>0</v>
      </c>
      <c r="D22" s="15" t="n">
        <v>0</v>
      </c>
      <c r="E22" s="16" t="n">
        <f aca="false">SUM(C22*D22)</f>
        <v>0</v>
      </c>
      <c r="F22" s="17" t="n">
        <v>0</v>
      </c>
      <c r="G22" s="15"/>
      <c r="H22" s="15"/>
      <c r="I22" s="15"/>
      <c r="J22" s="15"/>
      <c r="K22" s="15"/>
      <c r="L22" s="15"/>
      <c r="N22" s="11"/>
      <c r="O22" s="12"/>
      <c r="AMJ22" s="0"/>
    </row>
    <row r="23" s="13" customFormat="true" ht="14.05" hidden="false" customHeight="false" outlineLevel="0" collapsed="false">
      <c r="A23" s="19" t="n">
        <v>18</v>
      </c>
      <c r="B23" s="20"/>
      <c r="C23" s="21" t="n">
        <v>0</v>
      </c>
      <c r="D23" s="20" t="n">
        <v>0</v>
      </c>
      <c r="E23" s="16" t="n">
        <f aca="false">SUM(C23*D23)</f>
        <v>0</v>
      </c>
      <c r="F23" s="22" t="n">
        <v>0</v>
      </c>
      <c r="G23" s="20"/>
      <c r="H23" s="20"/>
      <c r="I23" s="20"/>
      <c r="J23" s="20"/>
      <c r="K23" s="20"/>
      <c r="L23" s="20"/>
      <c r="N23" s="11"/>
      <c r="O23" s="12"/>
      <c r="AMJ23" s="0"/>
    </row>
    <row r="24" s="13" customFormat="true" ht="14.05" hidden="false" customHeight="false" outlineLevel="0" collapsed="false">
      <c r="A24" s="14" t="n">
        <v>19</v>
      </c>
      <c r="B24" s="15"/>
      <c r="C24" s="16" t="n">
        <v>0</v>
      </c>
      <c r="D24" s="15" t="n">
        <v>0</v>
      </c>
      <c r="E24" s="16" t="n">
        <f aca="false">SUM(C24*D24)</f>
        <v>0</v>
      </c>
      <c r="F24" s="17" t="n">
        <v>0</v>
      </c>
      <c r="G24" s="15"/>
      <c r="H24" s="15"/>
      <c r="I24" s="15"/>
      <c r="J24" s="15"/>
      <c r="K24" s="15"/>
      <c r="L24" s="15"/>
      <c r="N24" s="11"/>
      <c r="O24" s="12"/>
      <c r="AMJ24" s="0"/>
    </row>
    <row r="25" s="13" customFormat="true" ht="14.05" hidden="false" customHeight="false" outlineLevel="0" collapsed="false">
      <c r="A25" s="19" t="n">
        <v>20</v>
      </c>
      <c r="B25" s="20"/>
      <c r="C25" s="21" t="n">
        <v>0</v>
      </c>
      <c r="D25" s="20" t="n">
        <v>0</v>
      </c>
      <c r="E25" s="16" t="n">
        <f aca="false">SUM(C25*D25)</f>
        <v>0</v>
      </c>
      <c r="F25" s="22" t="n">
        <v>0</v>
      </c>
      <c r="G25" s="20"/>
      <c r="H25" s="20"/>
      <c r="I25" s="20"/>
      <c r="J25" s="20"/>
      <c r="K25" s="20"/>
      <c r="L25" s="20"/>
      <c r="N25" s="11"/>
      <c r="O25" s="12"/>
      <c r="AMJ25" s="0"/>
    </row>
    <row r="26" customFormat="false" ht="14.15" hidden="false" customHeight="true" outlineLevel="0" collapsed="false">
      <c r="A26" s="19" t="s">
        <v>49</v>
      </c>
      <c r="B26" s="19"/>
      <c r="C26" s="19"/>
      <c r="D26" s="30" t="n">
        <f aca="false">SUM(D6:D25)</f>
        <v>3</v>
      </c>
      <c r="E26" s="31" t="n">
        <f aca="false">SUM(E6:E25)</f>
        <v>750</v>
      </c>
      <c r="F26" s="32" t="n">
        <f aca="false">SUM(F6:F25)</f>
        <v>0.541666666666667</v>
      </c>
      <c r="G26" s="33"/>
      <c r="H26" s="33"/>
      <c r="I26" s="33"/>
      <c r="J26" s="33"/>
      <c r="K26" s="33"/>
      <c r="L26" s="33"/>
      <c r="N26" s="11"/>
      <c r="O26" s="12"/>
    </row>
    <row r="32" customFormat="false" ht="39.8" hidden="false" customHeight="true" outlineLevel="0" collapsed="false">
      <c r="A32" s="34" t="s">
        <v>50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  <c r="N32" s="35"/>
      <c r="O32" s="35"/>
      <c r="P32" s="35"/>
    </row>
  </sheetData>
  <mergeCells count="22">
    <mergeCell ref="A1:L1"/>
    <mergeCell ref="A2:L2"/>
    <mergeCell ref="N2:O2"/>
    <mergeCell ref="B3:F3"/>
    <mergeCell ref="H3:L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9:O9"/>
    <mergeCell ref="N15:O15"/>
    <mergeCell ref="A26:C26"/>
    <mergeCell ref="A32:L32"/>
  </mergeCells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55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I3" activeCellId="0" sqref="I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6" width="13.73"/>
    <col collapsed="false" customWidth="true" hidden="false" outlineLevel="0" max="2" min="2" style="37" width="10.84"/>
    <col collapsed="false" customWidth="true" hidden="false" outlineLevel="0" max="3" min="3" style="38" width="9.59"/>
    <col collapsed="false" customWidth="true" hidden="false" outlineLevel="0" max="4" min="4" style="38" width="13.06"/>
    <col collapsed="false" customWidth="true" hidden="false" outlineLevel="0" max="5" min="5" style="39" width="15"/>
    <col collapsed="false" customWidth="true" hidden="false" outlineLevel="0" max="6" min="6" style="38" width="11.11"/>
    <col collapsed="false" customWidth="true" hidden="false" outlineLevel="0" max="7" min="7" style="40" width="14.2"/>
    <col collapsed="false" customWidth="false" hidden="false" outlineLevel="0" max="8" min="8" style="39" width="11.52"/>
    <col collapsed="false" customWidth="true" hidden="false" outlineLevel="0" max="9" min="9" style="39" width="10.12"/>
    <col collapsed="false" customWidth="true" hidden="false" outlineLevel="0" max="10" min="10" style="39" width="10.69"/>
    <col collapsed="false" customWidth="true" hidden="false" outlineLevel="0" max="11" min="11" style="39" width="11.72"/>
    <col collapsed="false" customWidth="true" hidden="false" outlineLevel="0" max="12" min="12" style="39" width="10.84"/>
    <col collapsed="false" customWidth="true" hidden="false" outlineLevel="0" max="13" min="13" style="39" width="9.86"/>
    <col collapsed="false" customWidth="true" hidden="false" outlineLevel="0" max="14" min="14" style="38" width="12.37"/>
    <col collapsed="false" customWidth="true" hidden="false" outlineLevel="0" max="15" min="15" style="39" width="12.22"/>
    <col collapsed="false" customWidth="true" hidden="false" outlineLevel="0" max="16" min="16" style="39" width="12.1"/>
    <col collapsed="false" customWidth="true" hidden="false" outlineLevel="0" max="17" min="17" style="38" width="1.79"/>
    <col collapsed="false" customWidth="true" hidden="false" outlineLevel="0" max="18" min="18" style="39" width="20.07"/>
    <col collapsed="false" customWidth="true" hidden="false" outlineLevel="0" max="19" min="19" style="39" width="13.29"/>
    <col collapsed="false" customWidth="true" hidden="false" outlineLevel="0" max="20" min="20" style="39" width="13.09"/>
    <col collapsed="false" customWidth="false" hidden="false" outlineLevel="0" max="1009" min="21" style="39" width="11.52"/>
  </cols>
  <sheetData>
    <row r="1" customFormat="false" ht="12.8" hidden="false" customHeight="false" outlineLevel="0" collapsed="false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R1" s="42"/>
      <c r="S1" s="42"/>
      <c r="T1" s="42"/>
    </row>
    <row r="2" customFormat="false" ht="24.45" hidden="false" customHeight="false" outlineLevel="0" collapsed="false">
      <c r="A2" s="43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R2" s="44"/>
      <c r="S2" s="0"/>
      <c r="T2" s="45"/>
    </row>
    <row r="3" customFormat="false" ht="23.85" hidden="false" customHeight="true" outlineLevel="0" collapsed="false">
      <c r="A3" s="46" t="s">
        <v>52</v>
      </c>
      <c r="B3" s="47" t="s">
        <v>53</v>
      </c>
      <c r="C3" s="47"/>
      <c r="D3" s="47"/>
      <c r="E3" s="48" t="s">
        <v>54</v>
      </c>
      <c r="F3" s="48"/>
      <c r="G3" s="48"/>
      <c r="H3" s="48"/>
      <c r="I3" s="48" t="s">
        <v>55</v>
      </c>
      <c r="J3" s="48"/>
      <c r="K3" s="48"/>
      <c r="L3" s="48" t="s">
        <v>56</v>
      </c>
      <c r="M3" s="48"/>
      <c r="N3" s="48"/>
      <c r="O3" s="48" t="s">
        <v>57</v>
      </c>
      <c r="P3" s="48"/>
      <c r="Q3" s="49"/>
      <c r="R3" s="50" t="s">
        <v>56</v>
      </c>
      <c r="S3" s="50"/>
      <c r="T3" s="51" t="n">
        <f aca="false">L5</f>
        <v>164.284183673469</v>
      </c>
    </row>
    <row r="4" customFormat="false" ht="35.05" hidden="false" customHeight="true" outlineLevel="0" collapsed="false">
      <c r="A4" s="52" t="s">
        <v>58</v>
      </c>
      <c r="B4" s="53" t="s">
        <v>59</v>
      </c>
      <c r="C4" s="54" t="s">
        <v>60</v>
      </c>
      <c r="D4" s="54" t="s">
        <v>61</v>
      </c>
      <c r="E4" s="55" t="s">
        <v>62</v>
      </c>
      <c r="F4" s="56" t="s">
        <v>63</v>
      </c>
      <c r="G4" s="57" t="s">
        <v>64</v>
      </c>
      <c r="H4" s="55" t="s">
        <v>54</v>
      </c>
      <c r="I4" s="58" t="s">
        <v>65</v>
      </c>
      <c r="J4" s="58" t="s">
        <v>66</v>
      </c>
      <c r="K4" s="58" t="s">
        <v>55</v>
      </c>
      <c r="L4" s="55" t="s">
        <v>67</v>
      </c>
      <c r="M4" s="55" t="s">
        <v>68</v>
      </c>
      <c r="N4" s="56" t="s">
        <v>69</v>
      </c>
      <c r="O4" s="58" t="s">
        <v>70</v>
      </c>
      <c r="P4" s="59" t="s">
        <v>71</v>
      </c>
      <c r="R4" s="60" t="s">
        <v>72</v>
      </c>
      <c r="S4" s="60" t="s">
        <v>73</v>
      </c>
      <c r="T4" s="60" t="s">
        <v>74</v>
      </c>
    </row>
    <row r="5" customFormat="false" ht="12.8" hidden="false" customHeight="false" outlineLevel="0" collapsed="false">
      <c r="A5" s="52"/>
      <c r="B5" s="61" t="n">
        <v>0.364583333333333</v>
      </c>
      <c r="C5" s="62" t="n">
        <v>7.93</v>
      </c>
      <c r="D5" s="63" t="n">
        <f aca="false">(B5*24)*C5</f>
        <v>69.3874999999999</v>
      </c>
      <c r="E5" s="52" t="s">
        <v>75</v>
      </c>
      <c r="F5" s="64" t="n">
        <v>25</v>
      </c>
      <c r="G5" s="65" t="n">
        <v>25</v>
      </c>
      <c r="H5" s="64" t="n">
        <f aca="false">(F5*G5)/1000</f>
        <v>0.625</v>
      </c>
      <c r="I5" s="63" t="n">
        <f aca="false">D5</f>
        <v>69.3874999999999</v>
      </c>
      <c r="J5" s="63" t="n">
        <f aca="false">SUM(H5:H9)</f>
        <v>12.7545918367347</v>
      </c>
      <c r="K5" s="63" t="n">
        <f aca="false">I5+J5</f>
        <v>82.1420918367346</v>
      </c>
      <c r="L5" s="64" t="n">
        <f aca="false">(K5/50)*100</f>
        <v>164.284183673469</v>
      </c>
      <c r="M5" s="66" t="n">
        <v>0.5</v>
      </c>
      <c r="N5" s="64" t="n">
        <f aca="false">L5-K5</f>
        <v>82.1420918367346</v>
      </c>
      <c r="O5" s="67" t="n">
        <v>0.18</v>
      </c>
      <c r="P5" s="68" t="n">
        <f aca="false">(L5/82)*100-L5</f>
        <v>36.062381781981</v>
      </c>
      <c r="R5" s="38" t="n">
        <f aca="false">N5-P5</f>
        <v>46.0797100547536</v>
      </c>
      <c r="S5" s="38" t="n">
        <f aca="false">J5</f>
        <v>12.7545918367347</v>
      </c>
      <c r="T5" s="38" t="n">
        <f aca="false">D5</f>
        <v>69.3874999999999</v>
      </c>
    </row>
    <row r="6" customFormat="false" ht="13.25" hidden="false" customHeight="false" outlineLevel="0" collapsed="false">
      <c r="A6" s="52"/>
      <c r="B6" s="61"/>
      <c r="C6" s="62"/>
      <c r="D6" s="62"/>
      <c r="E6" s="52" t="s">
        <v>76</v>
      </c>
      <c r="F6" s="64" t="n">
        <v>17.9</v>
      </c>
      <c r="G6" s="65" t="n">
        <v>45</v>
      </c>
      <c r="H6" s="64" t="n">
        <f aca="false">(F6*G6)/147</f>
        <v>5.47959183673469</v>
      </c>
      <c r="I6" s="69"/>
      <c r="J6" s="69"/>
      <c r="K6" s="69"/>
      <c r="L6" s="64"/>
      <c r="M6" s="66"/>
      <c r="N6" s="64"/>
      <c r="O6" s="67"/>
      <c r="P6" s="68"/>
      <c r="R6" s="38"/>
    </row>
    <row r="7" customFormat="false" ht="13.25" hidden="false" customHeight="false" outlineLevel="0" collapsed="false">
      <c r="A7" s="52"/>
      <c r="B7" s="61"/>
      <c r="C7" s="62"/>
      <c r="D7" s="62"/>
      <c r="E7" s="52" t="s">
        <v>77</v>
      </c>
      <c r="F7" s="64" t="n">
        <v>3.5</v>
      </c>
      <c r="G7" s="65" t="n">
        <v>1</v>
      </c>
      <c r="H7" s="64" t="n">
        <f aca="false">F7*G7</f>
        <v>3.5</v>
      </c>
      <c r="I7" s="69"/>
      <c r="J7" s="69"/>
      <c r="K7" s="69"/>
      <c r="L7" s="64"/>
      <c r="M7" s="66"/>
      <c r="N7" s="64"/>
      <c r="O7" s="67"/>
      <c r="P7" s="62"/>
      <c r="R7" s="38"/>
    </row>
    <row r="8" customFormat="false" ht="13.25" hidden="false" customHeight="false" outlineLevel="0" collapsed="false">
      <c r="A8" s="52"/>
      <c r="B8" s="61"/>
      <c r="C8" s="62"/>
      <c r="D8" s="62"/>
      <c r="E8" s="52" t="s">
        <v>78</v>
      </c>
      <c r="F8" s="64" t="n">
        <v>0.15</v>
      </c>
      <c r="G8" s="65" t="n">
        <v>1</v>
      </c>
      <c r="H8" s="64" t="n">
        <f aca="false">F8*G8</f>
        <v>0.15</v>
      </c>
      <c r="I8" s="69"/>
      <c r="J8" s="69"/>
      <c r="K8" s="69"/>
      <c r="L8" s="64"/>
      <c r="M8" s="66"/>
      <c r="N8" s="64"/>
      <c r="O8" s="67"/>
      <c r="P8" s="62"/>
      <c r="R8" s="38"/>
    </row>
    <row r="9" customFormat="false" ht="13.25" hidden="false" customHeight="false" outlineLevel="0" collapsed="false">
      <c r="A9" s="52"/>
      <c r="B9" s="61"/>
      <c r="C9" s="62"/>
      <c r="D9" s="62"/>
      <c r="E9" s="52" t="s">
        <v>79</v>
      </c>
      <c r="F9" s="64" t="n">
        <v>1</v>
      </c>
      <c r="G9" s="65" t="n">
        <v>3</v>
      </c>
      <c r="H9" s="64" t="n">
        <f aca="false">F9*G9</f>
        <v>3</v>
      </c>
      <c r="I9" s="69"/>
      <c r="J9" s="69"/>
      <c r="K9" s="69"/>
      <c r="L9" s="52"/>
      <c r="M9" s="66"/>
      <c r="N9" s="64"/>
      <c r="O9" s="67"/>
      <c r="P9" s="69"/>
    </row>
    <row r="11" customFormat="false" ht="24.85" hidden="false" customHeight="true" outlineLevel="0" collapsed="false">
      <c r="A11" s="46" t="s">
        <v>52</v>
      </c>
      <c r="B11" s="47" t="s">
        <v>53</v>
      </c>
      <c r="C11" s="47"/>
      <c r="D11" s="47"/>
      <c r="E11" s="48" t="s">
        <v>54</v>
      </c>
      <c r="F11" s="48"/>
      <c r="G11" s="48"/>
      <c r="H11" s="48"/>
      <c r="I11" s="48" t="s">
        <v>55</v>
      </c>
      <c r="J11" s="48"/>
      <c r="K11" s="48"/>
      <c r="L11" s="48" t="s">
        <v>56</v>
      </c>
      <c r="M11" s="48"/>
      <c r="N11" s="48"/>
      <c r="O11" s="48" t="s">
        <v>57</v>
      </c>
      <c r="P11" s="48"/>
      <c r="R11" s="50" t="s">
        <v>56</v>
      </c>
      <c r="S11" s="50"/>
      <c r="T11" s="51" t="n">
        <f aca="false">L13</f>
        <v>248.149455782313</v>
      </c>
    </row>
    <row r="12" customFormat="false" ht="36.45" hidden="false" customHeight="true" outlineLevel="0" collapsed="false">
      <c r="A12" s="52" t="s">
        <v>80</v>
      </c>
      <c r="B12" s="53" t="s">
        <v>59</v>
      </c>
      <c r="C12" s="54" t="s">
        <v>60</v>
      </c>
      <c r="D12" s="54" t="s">
        <v>61</v>
      </c>
      <c r="E12" s="55" t="s">
        <v>62</v>
      </c>
      <c r="F12" s="56" t="s">
        <v>63</v>
      </c>
      <c r="G12" s="57" t="s">
        <v>64</v>
      </c>
      <c r="H12" s="55" t="s">
        <v>54</v>
      </c>
      <c r="I12" s="58" t="s">
        <v>65</v>
      </c>
      <c r="J12" s="58" t="s">
        <v>66</v>
      </c>
      <c r="K12" s="58" t="s">
        <v>55</v>
      </c>
      <c r="L12" s="55" t="s">
        <v>67</v>
      </c>
      <c r="M12" s="55" t="s">
        <v>68</v>
      </c>
      <c r="N12" s="56" t="s">
        <v>69</v>
      </c>
      <c r="O12" s="58" t="s">
        <v>70</v>
      </c>
      <c r="P12" s="59" t="s">
        <v>71</v>
      </c>
      <c r="R12" s="60" t="s">
        <v>72</v>
      </c>
      <c r="S12" s="60" t="s">
        <v>73</v>
      </c>
      <c r="T12" s="60" t="s">
        <v>74</v>
      </c>
    </row>
    <row r="13" customFormat="false" ht="12.8" hidden="false" customHeight="false" outlineLevel="0" collapsed="false">
      <c r="A13" s="52"/>
      <c r="B13" s="61" t="n">
        <v>0.5625</v>
      </c>
      <c r="C13" s="62" t="n">
        <v>7.93</v>
      </c>
      <c r="D13" s="62" t="n">
        <f aca="false">(B13*24)*C13</f>
        <v>107.055</v>
      </c>
      <c r="E13" s="52" t="s">
        <v>75</v>
      </c>
      <c r="F13" s="64" t="n">
        <v>25</v>
      </c>
      <c r="G13" s="65" t="n">
        <v>30</v>
      </c>
      <c r="H13" s="64" t="n">
        <f aca="false">(F13*G13)/1000</f>
        <v>0.75</v>
      </c>
      <c r="I13" s="62" t="n">
        <f aca="false">D13</f>
        <v>107.055</v>
      </c>
      <c r="J13" s="62" t="n">
        <f aca="false">SUM(H13:H17)</f>
        <v>17.0197278911565</v>
      </c>
      <c r="K13" s="62" t="n">
        <f aca="false">I13+J13</f>
        <v>124.074727891156</v>
      </c>
      <c r="L13" s="64" t="n">
        <f aca="false">(K13/50)*100</f>
        <v>248.149455782313</v>
      </c>
      <c r="M13" s="66" t="n">
        <v>0.5</v>
      </c>
      <c r="N13" s="64" t="n">
        <f aca="false">L13-K13</f>
        <v>124.074727891156</v>
      </c>
      <c r="O13" s="67" t="n">
        <v>0.18</v>
      </c>
      <c r="P13" s="68" t="n">
        <f aca="false">(L13/82)*100-L13</f>
        <v>54.4718317570931</v>
      </c>
      <c r="R13" s="38" t="n">
        <f aca="false">N13-P13</f>
        <v>69.6028961340634</v>
      </c>
      <c r="S13" s="38" t="n">
        <f aca="false">J13</f>
        <v>17.0197278911565</v>
      </c>
      <c r="T13" s="38" t="n">
        <f aca="false">D13</f>
        <v>107.055</v>
      </c>
    </row>
    <row r="14" customFormat="false" ht="13.25" hidden="false" customHeight="false" outlineLevel="0" collapsed="false">
      <c r="A14" s="52"/>
      <c r="B14" s="61"/>
      <c r="C14" s="62"/>
      <c r="D14" s="62"/>
      <c r="E14" s="52" t="s">
        <v>76</v>
      </c>
      <c r="F14" s="64" t="n">
        <v>17.9</v>
      </c>
      <c r="G14" s="65" t="n">
        <v>79</v>
      </c>
      <c r="H14" s="64" t="n">
        <f aca="false">(F14*G14)/147</f>
        <v>9.61972789115646</v>
      </c>
      <c r="I14" s="69"/>
      <c r="J14" s="69"/>
      <c r="K14" s="69"/>
      <c r="L14" s="64"/>
      <c r="M14" s="66"/>
      <c r="N14" s="64"/>
      <c r="O14" s="67"/>
      <c r="P14" s="62"/>
      <c r="R14" s="38"/>
    </row>
    <row r="15" customFormat="false" ht="13.25" hidden="false" customHeight="false" outlineLevel="0" collapsed="false">
      <c r="A15" s="52"/>
      <c r="B15" s="61"/>
      <c r="C15" s="62"/>
      <c r="D15" s="62"/>
      <c r="E15" s="52" t="s">
        <v>77</v>
      </c>
      <c r="F15" s="64" t="n">
        <v>3.5</v>
      </c>
      <c r="G15" s="65" t="n">
        <v>1</v>
      </c>
      <c r="H15" s="64" t="n">
        <f aca="false">F15*G15</f>
        <v>3.5</v>
      </c>
      <c r="I15" s="69"/>
      <c r="J15" s="69"/>
      <c r="K15" s="69"/>
      <c r="L15" s="64"/>
      <c r="M15" s="66"/>
      <c r="N15" s="64"/>
      <c r="O15" s="67"/>
      <c r="P15" s="62"/>
      <c r="R15" s="38"/>
    </row>
    <row r="16" customFormat="false" ht="13.25" hidden="false" customHeight="false" outlineLevel="0" collapsed="false">
      <c r="A16" s="52"/>
      <c r="B16" s="61"/>
      <c r="C16" s="62"/>
      <c r="D16" s="62"/>
      <c r="E16" s="52" t="s">
        <v>78</v>
      </c>
      <c r="F16" s="64" t="n">
        <v>0.15</v>
      </c>
      <c r="G16" s="65" t="n">
        <v>1</v>
      </c>
      <c r="H16" s="64" t="n">
        <f aca="false">F16*G16</f>
        <v>0.15</v>
      </c>
      <c r="I16" s="69"/>
      <c r="J16" s="69"/>
      <c r="K16" s="69"/>
      <c r="L16" s="64"/>
      <c r="M16" s="66"/>
      <c r="N16" s="64"/>
      <c r="O16" s="67"/>
      <c r="P16" s="62"/>
      <c r="R16" s="38"/>
    </row>
    <row r="17" customFormat="false" ht="13.25" hidden="false" customHeight="false" outlineLevel="0" collapsed="false">
      <c r="A17" s="52"/>
      <c r="B17" s="61"/>
      <c r="C17" s="62"/>
      <c r="D17" s="62"/>
      <c r="E17" s="52" t="s">
        <v>79</v>
      </c>
      <c r="F17" s="64" t="n">
        <v>1</v>
      </c>
      <c r="G17" s="65" t="n">
        <v>3</v>
      </c>
      <c r="H17" s="64" t="n">
        <f aca="false">F17*G17</f>
        <v>3</v>
      </c>
      <c r="I17" s="69"/>
      <c r="J17" s="69"/>
      <c r="K17" s="69"/>
      <c r="L17" s="52"/>
      <c r="M17" s="66"/>
      <c r="N17" s="64"/>
      <c r="O17" s="67"/>
      <c r="P17" s="69"/>
    </row>
    <row r="19" customFormat="false" ht="24.85" hidden="false" customHeight="true" outlineLevel="0" collapsed="false">
      <c r="A19" s="46" t="s">
        <v>52</v>
      </c>
      <c r="B19" s="47" t="s">
        <v>53</v>
      </c>
      <c r="C19" s="47"/>
      <c r="D19" s="47"/>
      <c r="E19" s="48" t="s">
        <v>54</v>
      </c>
      <c r="F19" s="48"/>
      <c r="G19" s="48"/>
      <c r="H19" s="48"/>
      <c r="I19" s="48" t="s">
        <v>55</v>
      </c>
      <c r="J19" s="48"/>
      <c r="K19" s="48"/>
      <c r="L19" s="48" t="s">
        <v>56</v>
      </c>
      <c r="M19" s="48"/>
      <c r="N19" s="48"/>
      <c r="O19" s="48" t="s">
        <v>57</v>
      </c>
      <c r="P19" s="48"/>
      <c r="R19" s="50" t="s">
        <v>56</v>
      </c>
      <c r="S19" s="50"/>
      <c r="T19" s="51" t="n">
        <f aca="false">L21</f>
        <v>369.448639455782</v>
      </c>
    </row>
    <row r="20" customFormat="false" ht="36.45" hidden="false" customHeight="true" outlineLevel="0" collapsed="false">
      <c r="A20" s="52" t="s">
        <v>81</v>
      </c>
      <c r="B20" s="53" t="s">
        <v>59</v>
      </c>
      <c r="C20" s="54" t="s">
        <v>60</v>
      </c>
      <c r="D20" s="54" t="s">
        <v>61</v>
      </c>
      <c r="E20" s="55" t="s">
        <v>62</v>
      </c>
      <c r="F20" s="56" t="s">
        <v>63</v>
      </c>
      <c r="G20" s="57" t="s">
        <v>64</v>
      </c>
      <c r="H20" s="55" t="s">
        <v>54</v>
      </c>
      <c r="I20" s="58" t="s">
        <v>65</v>
      </c>
      <c r="J20" s="58" t="s">
        <v>66</v>
      </c>
      <c r="K20" s="58" t="s">
        <v>55</v>
      </c>
      <c r="L20" s="55" t="s">
        <v>67</v>
      </c>
      <c r="M20" s="55" t="s">
        <v>68</v>
      </c>
      <c r="N20" s="56" t="s">
        <v>69</v>
      </c>
      <c r="O20" s="58" t="s">
        <v>70</v>
      </c>
      <c r="P20" s="59" t="s">
        <v>71</v>
      </c>
      <c r="R20" s="60" t="s">
        <v>72</v>
      </c>
      <c r="S20" s="60" t="s">
        <v>73</v>
      </c>
      <c r="T20" s="60" t="s">
        <v>74</v>
      </c>
    </row>
    <row r="21" customFormat="false" ht="12.8" hidden="false" customHeight="false" outlineLevel="0" collapsed="false">
      <c r="A21" s="52"/>
      <c r="B21" s="61" t="n">
        <v>0.833333333333333</v>
      </c>
      <c r="C21" s="62" t="n">
        <v>7.93</v>
      </c>
      <c r="D21" s="62" t="n">
        <f aca="false">(B21*24)*C21</f>
        <v>158.6</v>
      </c>
      <c r="E21" s="52" t="s">
        <v>75</v>
      </c>
      <c r="F21" s="64" t="n">
        <v>25</v>
      </c>
      <c r="G21" s="65" t="n">
        <v>55</v>
      </c>
      <c r="H21" s="64" t="n">
        <f aca="false">(F21*G21)/1000</f>
        <v>1.375</v>
      </c>
      <c r="I21" s="62" t="n">
        <f aca="false">D21</f>
        <v>158.6</v>
      </c>
      <c r="J21" s="62" t="n">
        <f aca="false">SUM(H21:H25)</f>
        <v>26.1243197278912</v>
      </c>
      <c r="K21" s="62" t="n">
        <f aca="false">I21+J21</f>
        <v>184.724319727891</v>
      </c>
      <c r="L21" s="64" t="n">
        <f aca="false">(K21/50)*100</f>
        <v>369.448639455782</v>
      </c>
      <c r="M21" s="66" t="n">
        <v>0.5</v>
      </c>
      <c r="N21" s="64" t="n">
        <f aca="false">L21-K21</f>
        <v>184.724319727891</v>
      </c>
      <c r="O21" s="67" t="n">
        <v>0.18</v>
      </c>
      <c r="P21" s="68" t="n">
        <f aca="false">(L21/82)*100-L21</f>
        <v>81.0984818317571</v>
      </c>
      <c r="R21" s="38" t="n">
        <f aca="false">N21-P21</f>
        <v>103.625837896134</v>
      </c>
      <c r="S21" s="38" t="n">
        <f aca="false">J21</f>
        <v>26.1243197278912</v>
      </c>
      <c r="T21" s="38" t="n">
        <f aca="false">D21</f>
        <v>158.6</v>
      </c>
    </row>
    <row r="22" customFormat="false" ht="13.25" hidden="false" customHeight="false" outlineLevel="0" collapsed="false">
      <c r="A22" s="52"/>
      <c r="B22" s="61"/>
      <c r="C22" s="62"/>
      <c r="D22" s="62"/>
      <c r="E22" s="52" t="s">
        <v>76</v>
      </c>
      <c r="F22" s="64" t="n">
        <v>17.9</v>
      </c>
      <c r="G22" s="65" t="n">
        <v>124</v>
      </c>
      <c r="H22" s="64" t="n">
        <f aca="false">(F22*G22)/147</f>
        <v>15.0993197278912</v>
      </c>
      <c r="I22" s="69"/>
      <c r="J22" s="69"/>
      <c r="K22" s="69"/>
      <c r="L22" s="64"/>
      <c r="M22" s="66"/>
      <c r="N22" s="64"/>
      <c r="O22" s="67"/>
      <c r="P22" s="62"/>
      <c r="R22" s="38"/>
    </row>
    <row r="23" customFormat="false" ht="13.25" hidden="false" customHeight="false" outlineLevel="0" collapsed="false">
      <c r="A23" s="52"/>
      <c r="B23" s="61"/>
      <c r="C23" s="62"/>
      <c r="D23" s="62"/>
      <c r="E23" s="52" t="s">
        <v>77</v>
      </c>
      <c r="F23" s="64" t="n">
        <v>3.5</v>
      </c>
      <c r="G23" s="65" t="n">
        <v>1</v>
      </c>
      <c r="H23" s="64" t="n">
        <f aca="false">F23*G23</f>
        <v>3.5</v>
      </c>
      <c r="I23" s="69"/>
      <c r="J23" s="69"/>
      <c r="K23" s="69"/>
      <c r="L23" s="64"/>
      <c r="M23" s="66"/>
      <c r="N23" s="64"/>
      <c r="O23" s="67"/>
      <c r="P23" s="62"/>
      <c r="R23" s="38"/>
    </row>
    <row r="24" customFormat="false" ht="13.25" hidden="false" customHeight="false" outlineLevel="0" collapsed="false">
      <c r="A24" s="52"/>
      <c r="B24" s="61"/>
      <c r="C24" s="62"/>
      <c r="D24" s="62"/>
      <c r="E24" s="52" t="s">
        <v>78</v>
      </c>
      <c r="F24" s="64" t="n">
        <v>0.15</v>
      </c>
      <c r="G24" s="65" t="n">
        <v>1</v>
      </c>
      <c r="H24" s="64" t="n">
        <f aca="false">F24*G24</f>
        <v>0.15</v>
      </c>
      <c r="I24" s="69"/>
      <c r="J24" s="69"/>
      <c r="K24" s="69"/>
      <c r="L24" s="64"/>
      <c r="M24" s="66"/>
      <c r="N24" s="64"/>
      <c r="O24" s="67"/>
      <c r="P24" s="62"/>
      <c r="R24" s="38"/>
    </row>
    <row r="25" customFormat="false" ht="13.25" hidden="false" customHeight="false" outlineLevel="0" collapsed="false">
      <c r="A25" s="52"/>
      <c r="B25" s="61"/>
      <c r="C25" s="62"/>
      <c r="D25" s="62"/>
      <c r="E25" s="52" t="s">
        <v>79</v>
      </c>
      <c r="F25" s="64" t="n">
        <v>1</v>
      </c>
      <c r="G25" s="65" t="n">
        <v>6</v>
      </c>
      <c r="H25" s="64" t="n">
        <f aca="false">F25*G25</f>
        <v>6</v>
      </c>
      <c r="I25" s="69"/>
      <c r="J25" s="69"/>
      <c r="K25" s="69"/>
      <c r="L25" s="52"/>
      <c r="M25" s="66"/>
      <c r="N25" s="64"/>
      <c r="O25" s="67"/>
      <c r="P25" s="69"/>
    </row>
    <row r="27" customFormat="false" ht="24.85" hidden="false" customHeight="true" outlineLevel="0" collapsed="false">
      <c r="A27" s="46" t="s">
        <v>52</v>
      </c>
      <c r="B27" s="47" t="s">
        <v>53</v>
      </c>
      <c r="C27" s="47"/>
      <c r="D27" s="47"/>
      <c r="E27" s="48" t="s">
        <v>54</v>
      </c>
      <c r="F27" s="48"/>
      <c r="G27" s="48"/>
      <c r="H27" s="48"/>
      <c r="I27" s="48" t="s">
        <v>55</v>
      </c>
      <c r="J27" s="48"/>
      <c r="K27" s="48"/>
      <c r="L27" s="48" t="s">
        <v>56</v>
      </c>
      <c r="M27" s="48"/>
      <c r="N27" s="48"/>
      <c r="O27" s="48" t="s">
        <v>57</v>
      </c>
      <c r="P27" s="48"/>
      <c r="R27" s="50" t="s">
        <v>56</v>
      </c>
      <c r="S27" s="50"/>
      <c r="T27" s="51" t="n">
        <f aca="false">L29</f>
        <v>546.856258503401</v>
      </c>
    </row>
    <row r="28" customFormat="false" ht="36.45" hidden="false" customHeight="true" outlineLevel="0" collapsed="false">
      <c r="A28" s="52" t="s">
        <v>82</v>
      </c>
      <c r="B28" s="53" t="s">
        <v>59</v>
      </c>
      <c r="C28" s="54" t="s">
        <v>60</v>
      </c>
      <c r="D28" s="54" t="s">
        <v>61</v>
      </c>
      <c r="E28" s="55" t="s">
        <v>62</v>
      </c>
      <c r="F28" s="56" t="s">
        <v>63</v>
      </c>
      <c r="G28" s="57" t="s">
        <v>64</v>
      </c>
      <c r="H28" s="55" t="s">
        <v>54</v>
      </c>
      <c r="I28" s="58" t="s">
        <v>65</v>
      </c>
      <c r="J28" s="58" t="s">
        <v>66</v>
      </c>
      <c r="K28" s="58" t="s">
        <v>55</v>
      </c>
      <c r="L28" s="55" t="s">
        <v>67</v>
      </c>
      <c r="M28" s="55" t="s">
        <v>68</v>
      </c>
      <c r="N28" s="56" t="s">
        <v>69</v>
      </c>
      <c r="O28" s="58" t="s">
        <v>70</v>
      </c>
      <c r="P28" s="59" t="s">
        <v>71</v>
      </c>
      <c r="R28" s="60" t="s">
        <v>72</v>
      </c>
      <c r="S28" s="60" t="s">
        <v>73</v>
      </c>
      <c r="T28" s="60" t="s">
        <v>74</v>
      </c>
    </row>
    <row r="29" customFormat="false" ht="12.8" hidden="false" customHeight="false" outlineLevel="0" collapsed="false">
      <c r="A29" s="52"/>
      <c r="B29" s="61" t="n">
        <v>1.1875</v>
      </c>
      <c r="C29" s="62" t="n">
        <v>7.93</v>
      </c>
      <c r="D29" s="62" t="n">
        <f aca="false">(B29*24)*C29</f>
        <v>226.005</v>
      </c>
      <c r="E29" s="52" t="s">
        <v>75</v>
      </c>
      <c r="F29" s="64" t="n">
        <v>25</v>
      </c>
      <c r="G29" s="65" t="n">
        <v>74</v>
      </c>
      <c r="H29" s="64" t="n">
        <f aca="false">(F29*G29)/1000</f>
        <v>1.85</v>
      </c>
      <c r="I29" s="62" t="n">
        <f aca="false">D29</f>
        <v>226.005</v>
      </c>
      <c r="J29" s="62" t="n">
        <f aca="false">SUM(H29:H33)</f>
        <v>47.4231292517007</v>
      </c>
      <c r="K29" s="62" t="n">
        <f aca="false">I29+J29</f>
        <v>273.428129251701</v>
      </c>
      <c r="L29" s="64" t="n">
        <f aca="false">(K29/50)*100</f>
        <v>546.856258503401</v>
      </c>
      <c r="M29" s="66" t="n">
        <v>0.5</v>
      </c>
      <c r="N29" s="64" t="n">
        <f aca="false">L29-K29</f>
        <v>273.428129251701</v>
      </c>
      <c r="O29" s="67" t="n">
        <v>0.18</v>
      </c>
      <c r="P29" s="68" t="n">
        <f aca="false">(L29/82)*100-L29</f>
        <v>120.041617720259</v>
      </c>
      <c r="R29" s="38" t="n">
        <f aca="false">N29-P29</f>
        <v>153.386511531442</v>
      </c>
      <c r="S29" s="38" t="n">
        <f aca="false">J29</f>
        <v>47.4231292517007</v>
      </c>
      <c r="T29" s="38" t="n">
        <f aca="false">D29</f>
        <v>226.005</v>
      </c>
    </row>
    <row r="30" customFormat="false" ht="13.25" hidden="false" customHeight="false" outlineLevel="0" collapsed="false">
      <c r="A30" s="52"/>
      <c r="B30" s="61"/>
      <c r="C30" s="62"/>
      <c r="D30" s="62"/>
      <c r="E30" s="52" t="s">
        <v>76</v>
      </c>
      <c r="F30" s="64" t="n">
        <v>17.9</v>
      </c>
      <c r="G30" s="65" t="n">
        <v>194</v>
      </c>
      <c r="H30" s="64" t="n">
        <f aca="false">(F30*G30)/147</f>
        <v>23.6231292517007</v>
      </c>
      <c r="I30" s="69"/>
      <c r="J30" s="69"/>
      <c r="K30" s="69"/>
      <c r="L30" s="64"/>
      <c r="M30" s="66"/>
      <c r="N30" s="64"/>
      <c r="O30" s="67"/>
      <c r="P30" s="62"/>
      <c r="R30" s="38"/>
    </row>
    <row r="31" customFormat="false" ht="13.25" hidden="false" customHeight="false" outlineLevel="0" collapsed="false">
      <c r="A31" s="52"/>
      <c r="B31" s="61"/>
      <c r="C31" s="62"/>
      <c r="D31" s="62"/>
      <c r="E31" s="52" t="s">
        <v>77</v>
      </c>
      <c r="F31" s="64" t="n">
        <v>3.5</v>
      </c>
      <c r="G31" s="65" t="n">
        <v>3</v>
      </c>
      <c r="H31" s="64" t="n">
        <f aca="false">F31*G31</f>
        <v>10.5</v>
      </c>
      <c r="I31" s="69"/>
      <c r="J31" s="69"/>
      <c r="K31" s="69"/>
      <c r="L31" s="64"/>
      <c r="M31" s="66"/>
      <c r="N31" s="64"/>
      <c r="O31" s="67"/>
      <c r="P31" s="62"/>
      <c r="R31" s="38"/>
    </row>
    <row r="32" customFormat="false" ht="13.25" hidden="false" customHeight="false" outlineLevel="0" collapsed="false">
      <c r="A32" s="52"/>
      <c r="B32" s="61"/>
      <c r="C32" s="62"/>
      <c r="D32" s="62"/>
      <c r="E32" s="52" t="s">
        <v>78</v>
      </c>
      <c r="F32" s="64" t="n">
        <v>0.15</v>
      </c>
      <c r="G32" s="65" t="n">
        <v>3</v>
      </c>
      <c r="H32" s="64" t="n">
        <f aca="false">F32*G32</f>
        <v>0.45</v>
      </c>
      <c r="I32" s="69"/>
      <c r="J32" s="69"/>
      <c r="K32" s="69"/>
      <c r="L32" s="64"/>
      <c r="M32" s="66"/>
      <c r="N32" s="64"/>
      <c r="O32" s="67"/>
      <c r="P32" s="62"/>
      <c r="R32" s="38"/>
    </row>
    <row r="33" customFormat="false" ht="13.25" hidden="false" customHeight="false" outlineLevel="0" collapsed="false">
      <c r="A33" s="52"/>
      <c r="B33" s="61"/>
      <c r="C33" s="62"/>
      <c r="D33" s="62"/>
      <c r="E33" s="52" t="s">
        <v>79</v>
      </c>
      <c r="F33" s="64" t="n">
        <v>1</v>
      </c>
      <c r="G33" s="65" t="n">
        <v>11</v>
      </c>
      <c r="H33" s="64" t="n">
        <f aca="false">F33*G33</f>
        <v>11</v>
      </c>
      <c r="I33" s="69"/>
      <c r="J33" s="69"/>
      <c r="K33" s="69"/>
      <c r="L33" s="52"/>
      <c r="M33" s="66"/>
      <c r="N33" s="64"/>
      <c r="O33" s="67"/>
      <c r="P33" s="69"/>
    </row>
    <row r="35" customFormat="false" ht="24.85" hidden="false" customHeight="true" outlineLevel="0" collapsed="false">
      <c r="A35" s="46" t="s">
        <v>52</v>
      </c>
      <c r="B35" s="47" t="s">
        <v>53</v>
      </c>
      <c r="C35" s="47"/>
      <c r="D35" s="47"/>
      <c r="E35" s="48" t="s">
        <v>54</v>
      </c>
      <c r="F35" s="48"/>
      <c r="G35" s="48"/>
      <c r="H35" s="48"/>
      <c r="I35" s="48" t="s">
        <v>55</v>
      </c>
      <c r="J35" s="48"/>
      <c r="K35" s="48"/>
      <c r="L35" s="48" t="s">
        <v>56</v>
      </c>
      <c r="M35" s="48"/>
      <c r="N35" s="48"/>
      <c r="O35" s="48" t="s">
        <v>57</v>
      </c>
      <c r="P35" s="48"/>
      <c r="R35" s="50" t="s">
        <v>56</v>
      </c>
      <c r="S35" s="50"/>
      <c r="T35" s="51" t="n">
        <f aca="false">L37</f>
        <v>111.50380952381</v>
      </c>
    </row>
    <row r="36" customFormat="false" ht="36.45" hidden="false" customHeight="true" outlineLevel="0" collapsed="false">
      <c r="A36" s="52" t="s">
        <v>83</v>
      </c>
      <c r="B36" s="53" t="s">
        <v>59</v>
      </c>
      <c r="C36" s="54" t="s">
        <v>60</v>
      </c>
      <c r="D36" s="70" t="s">
        <v>61</v>
      </c>
      <c r="E36" s="55" t="s">
        <v>62</v>
      </c>
      <c r="F36" s="56" t="s">
        <v>63</v>
      </c>
      <c r="G36" s="57" t="s">
        <v>64</v>
      </c>
      <c r="H36" s="55" t="s">
        <v>54</v>
      </c>
      <c r="I36" s="58" t="s">
        <v>65</v>
      </c>
      <c r="J36" s="58" t="s">
        <v>66</v>
      </c>
      <c r="K36" s="59" t="s">
        <v>55</v>
      </c>
      <c r="L36" s="55" t="s">
        <v>67</v>
      </c>
      <c r="M36" s="55" t="s">
        <v>68</v>
      </c>
      <c r="N36" s="56" t="s">
        <v>69</v>
      </c>
      <c r="O36" s="58" t="s">
        <v>70</v>
      </c>
      <c r="P36" s="59" t="s">
        <v>71</v>
      </c>
      <c r="R36" s="60" t="s">
        <v>72</v>
      </c>
      <c r="S36" s="60" t="s">
        <v>73</v>
      </c>
      <c r="T36" s="60" t="s">
        <v>74</v>
      </c>
    </row>
    <row r="37" customFormat="false" ht="12.8" hidden="false" customHeight="false" outlineLevel="0" collapsed="false">
      <c r="A37" s="52"/>
      <c r="B37" s="61" t="n">
        <v>0.229166666666667</v>
      </c>
      <c r="C37" s="62" t="n">
        <v>7.93</v>
      </c>
      <c r="D37" s="68" t="n">
        <f aca="false">(B37*24)*C37</f>
        <v>43.6150000000001</v>
      </c>
      <c r="E37" s="52" t="s">
        <v>75</v>
      </c>
      <c r="F37" s="64" t="n">
        <v>25</v>
      </c>
      <c r="G37" s="65" t="n">
        <v>9</v>
      </c>
      <c r="H37" s="64" t="n">
        <f aca="false">(F37*G37)/1000</f>
        <v>0.225</v>
      </c>
      <c r="I37" s="62" t="n">
        <f aca="false">D37</f>
        <v>43.6150000000001</v>
      </c>
      <c r="J37" s="62" t="n">
        <f aca="false">SUM(H37:H41)</f>
        <v>12.1369047619048</v>
      </c>
      <c r="K37" s="68" t="n">
        <f aca="false">I37+J37</f>
        <v>55.7519047619048</v>
      </c>
      <c r="L37" s="64" t="n">
        <f aca="false">(K37/50)*100</f>
        <v>111.50380952381</v>
      </c>
      <c r="M37" s="66" t="n">
        <v>0.5</v>
      </c>
      <c r="N37" s="64" t="n">
        <f aca="false">L37-K37</f>
        <v>55.7519047619048</v>
      </c>
      <c r="O37" s="67" t="n">
        <v>0.18</v>
      </c>
      <c r="P37" s="68" t="n">
        <f aca="false">(L37/82)*100-L37</f>
        <v>24.4764459930314</v>
      </c>
      <c r="R37" s="38" t="n">
        <f aca="false">N37-P37</f>
        <v>31.2754587688734</v>
      </c>
      <c r="S37" s="38" t="n">
        <f aca="false">J37</f>
        <v>12.1369047619048</v>
      </c>
      <c r="T37" s="38" t="n">
        <f aca="false">D37</f>
        <v>43.6150000000001</v>
      </c>
    </row>
    <row r="38" customFormat="false" ht="13.25" hidden="false" customHeight="false" outlineLevel="0" collapsed="false">
      <c r="A38" s="52"/>
      <c r="B38" s="61"/>
      <c r="C38" s="62"/>
      <c r="D38" s="62"/>
      <c r="E38" s="52" t="s">
        <v>76</v>
      </c>
      <c r="F38" s="64" t="n">
        <v>17.9</v>
      </c>
      <c r="G38" s="65" t="n">
        <v>35</v>
      </c>
      <c r="H38" s="64" t="n">
        <f aca="false">(F38*G38)/147</f>
        <v>4.26190476190476</v>
      </c>
      <c r="I38" s="69"/>
      <c r="J38" s="69"/>
      <c r="K38" s="69"/>
      <c r="L38" s="64"/>
      <c r="M38" s="66"/>
      <c r="N38" s="64"/>
      <c r="O38" s="67"/>
      <c r="P38" s="62"/>
      <c r="R38" s="38"/>
    </row>
    <row r="39" customFormat="false" ht="13.25" hidden="false" customHeight="false" outlineLevel="0" collapsed="false">
      <c r="A39" s="52"/>
      <c r="B39" s="61"/>
      <c r="C39" s="62"/>
      <c r="D39" s="62"/>
      <c r="E39" s="52" t="s">
        <v>77</v>
      </c>
      <c r="F39" s="64" t="n">
        <v>3.5</v>
      </c>
      <c r="G39" s="65" t="n">
        <v>1</v>
      </c>
      <c r="H39" s="64" t="n">
        <f aca="false">F39*G39</f>
        <v>3.5</v>
      </c>
      <c r="I39" s="69"/>
      <c r="J39" s="69"/>
      <c r="K39" s="69"/>
      <c r="L39" s="64"/>
      <c r="M39" s="66"/>
      <c r="N39" s="64"/>
      <c r="O39" s="67"/>
      <c r="P39" s="62"/>
      <c r="R39" s="38"/>
    </row>
    <row r="40" customFormat="false" ht="13.25" hidden="false" customHeight="false" outlineLevel="0" collapsed="false">
      <c r="A40" s="52"/>
      <c r="B40" s="61"/>
      <c r="C40" s="62"/>
      <c r="D40" s="62"/>
      <c r="E40" s="52" t="s">
        <v>78</v>
      </c>
      <c r="F40" s="64" t="n">
        <v>0.15</v>
      </c>
      <c r="G40" s="65" t="n">
        <v>1</v>
      </c>
      <c r="H40" s="64" t="n">
        <f aca="false">F40*G40</f>
        <v>0.15</v>
      </c>
      <c r="I40" s="69"/>
      <c r="J40" s="69"/>
      <c r="K40" s="69"/>
      <c r="L40" s="64"/>
      <c r="M40" s="66"/>
      <c r="N40" s="64"/>
      <c r="O40" s="67"/>
      <c r="P40" s="62"/>
      <c r="R40" s="38"/>
    </row>
    <row r="41" customFormat="false" ht="13.25" hidden="false" customHeight="false" outlineLevel="0" collapsed="false">
      <c r="A41" s="52"/>
      <c r="B41" s="61"/>
      <c r="C41" s="62"/>
      <c r="D41" s="62"/>
      <c r="E41" s="52" t="s">
        <v>79</v>
      </c>
      <c r="F41" s="64" t="n">
        <v>1</v>
      </c>
      <c r="G41" s="65" t="n">
        <v>4</v>
      </c>
      <c r="H41" s="64" t="n">
        <f aca="false">F41*G41</f>
        <v>4</v>
      </c>
      <c r="I41" s="69"/>
      <c r="J41" s="69"/>
      <c r="K41" s="69"/>
      <c r="L41" s="52"/>
      <c r="M41" s="66"/>
      <c r="N41" s="64"/>
      <c r="O41" s="67"/>
      <c r="P41" s="69"/>
    </row>
    <row r="43" customFormat="false" ht="24.85" hidden="false" customHeight="true" outlineLevel="0" collapsed="false">
      <c r="A43" s="46" t="s">
        <v>52</v>
      </c>
      <c r="B43" s="47" t="s">
        <v>53</v>
      </c>
      <c r="C43" s="47"/>
      <c r="D43" s="47"/>
      <c r="E43" s="48" t="s">
        <v>54</v>
      </c>
      <c r="F43" s="48"/>
      <c r="G43" s="48"/>
      <c r="H43" s="48"/>
      <c r="I43" s="48" t="s">
        <v>55</v>
      </c>
      <c r="J43" s="48"/>
      <c r="K43" s="48"/>
      <c r="L43" s="48" t="s">
        <v>56</v>
      </c>
      <c r="M43" s="48"/>
      <c r="N43" s="48"/>
      <c r="O43" s="48" t="s">
        <v>57</v>
      </c>
      <c r="P43" s="48"/>
      <c r="R43" s="50" t="s">
        <v>56</v>
      </c>
      <c r="S43" s="50"/>
      <c r="T43" s="51" t="n">
        <f aca="false">L45</f>
        <v>65.9038095238095</v>
      </c>
    </row>
    <row r="44" customFormat="false" ht="36.45" hidden="false" customHeight="true" outlineLevel="0" collapsed="false">
      <c r="A44" s="52" t="s">
        <v>84</v>
      </c>
      <c r="B44" s="53" t="s">
        <v>59</v>
      </c>
      <c r="C44" s="54" t="s">
        <v>60</v>
      </c>
      <c r="D44" s="70" t="s">
        <v>61</v>
      </c>
      <c r="E44" s="55" t="s">
        <v>62</v>
      </c>
      <c r="F44" s="56" t="s">
        <v>63</v>
      </c>
      <c r="G44" s="57" t="s">
        <v>64</v>
      </c>
      <c r="H44" s="55" t="s">
        <v>54</v>
      </c>
      <c r="I44" s="58" t="s">
        <v>65</v>
      </c>
      <c r="J44" s="58" t="s">
        <v>66</v>
      </c>
      <c r="K44" s="58" t="s">
        <v>55</v>
      </c>
      <c r="L44" s="55" t="s">
        <v>67</v>
      </c>
      <c r="M44" s="55" t="s">
        <v>68</v>
      </c>
      <c r="N44" s="56" t="s">
        <v>69</v>
      </c>
      <c r="O44" s="58" t="s">
        <v>70</v>
      </c>
      <c r="P44" s="59" t="s">
        <v>71</v>
      </c>
      <c r="R44" s="60" t="s">
        <v>72</v>
      </c>
      <c r="S44" s="60" t="s">
        <v>73</v>
      </c>
      <c r="T44" s="60" t="s">
        <v>74</v>
      </c>
    </row>
    <row r="45" customFormat="false" ht="12.8" hidden="false" customHeight="false" outlineLevel="0" collapsed="false">
      <c r="A45" s="52"/>
      <c r="B45" s="61" t="n">
        <v>0.125</v>
      </c>
      <c r="C45" s="62" t="n">
        <v>7.93</v>
      </c>
      <c r="D45" s="68" t="n">
        <f aca="false">(B45*24)*C45</f>
        <v>23.79</v>
      </c>
      <c r="E45" s="52" t="s">
        <v>75</v>
      </c>
      <c r="F45" s="64" t="n">
        <v>25</v>
      </c>
      <c r="G45" s="65" t="n">
        <v>10</v>
      </c>
      <c r="H45" s="64" t="n">
        <f aca="false">(F45*G45)/1000</f>
        <v>0.25</v>
      </c>
      <c r="I45" s="62" t="n">
        <f aca="false">D45</f>
        <v>23.79</v>
      </c>
      <c r="J45" s="62" t="n">
        <f aca="false">SUM(H45:H49)</f>
        <v>9.16190476190476</v>
      </c>
      <c r="K45" s="62" t="n">
        <f aca="false">I45+J45</f>
        <v>32.9519047619048</v>
      </c>
      <c r="L45" s="64" t="n">
        <f aca="false">(K45/50)*100</f>
        <v>65.9038095238095</v>
      </c>
      <c r="M45" s="66" t="n">
        <v>0.5</v>
      </c>
      <c r="N45" s="64" t="n">
        <f aca="false">L45-K45</f>
        <v>32.9519047619048</v>
      </c>
      <c r="O45" s="67" t="n">
        <v>0.18</v>
      </c>
      <c r="P45" s="68" t="n">
        <f aca="false">(L45/82)*100-L45</f>
        <v>14.4666898954704</v>
      </c>
      <c r="R45" s="38" t="n">
        <f aca="false">N45-P45</f>
        <v>18.4852148664344</v>
      </c>
      <c r="S45" s="38" t="n">
        <f aca="false">J45</f>
        <v>9.16190476190476</v>
      </c>
      <c r="T45" s="38" t="n">
        <f aca="false">D45</f>
        <v>23.79</v>
      </c>
    </row>
    <row r="46" customFormat="false" ht="13.25" hidden="false" customHeight="false" outlineLevel="0" collapsed="false">
      <c r="A46" s="52"/>
      <c r="B46" s="61"/>
      <c r="C46" s="62"/>
      <c r="D46" s="62"/>
      <c r="E46" s="52" t="s">
        <v>76</v>
      </c>
      <c r="F46" s="64" t="n">
        <v>17.9</v>
      </c>
      <c r="G46" s="71" t="n">
        <v>35</v>
      </c>
      <c r="H46" s="64" t="n">
        <f aca="false">(F46*G46)/147</f>
        <v>4.26190476190476</v>
      </c>
      <c r="I46" s="69"/>
      <c r="J46" s="69"/>
      <c r="K46" s="69"/>
      <c r="L46" s="64"/>
      <c r="M46" s="66"/>
      <c r="N46" s="64"/>
      <c r="O46" s="67"/>
      <c r="P46" s="62"/>
      <c r="R46" s="38"/>
    </row>
    <row r="47" customFormat="false" ht="13.25" hidden="false" customHeight="false" outlineLevel="0" collapsed="false">
      <c r="A47" s="52"/>
      <c r="B47" s="61"/>
      <c r="C47" s="62"/>
      <c r="D47" s="62"/>
      <c r="E47" s="52" t="s">
        <v>77</v>
      </c>
      <c r="F47" s="64" t="n">
        <v>3.5</v>
      </c>
      <c r="G47" s="65" t="n">
        <v>1</v>
      </c>
      <c r="H47" s="64" t="n">
        <f aca="false">F47*G47</f>
        <v>3.5</v>
      </c>
      <c r="I47" s="69"/>
      <c r="J47" s="69"/>
      <c r="K47" s="69"/>
      <c r="L47" s="64"/>
      <c r="M47" s="66"/>
      <c r="N47" s="64"/>
      <c r="O47" s="67"/>
      <c r="P47" s="62"/>
      <c r="R47" s="38"/>
    </row>
    <row r="48" customFormat="false" ht="13.25" hidden="false" customHeight="false" outlineLevel="0" collapsed="false">
      <c r="A48" s="52"/>
      <c r="B48" s="61"/>
      <c r="C48" s="62"/>
      <c r="D48" s="62"/>
      <c r="E48" s="52" t="s">
        <v>78</v>
      </c>
      <c r="F48" s="64" t="n">
        <v>0.15</v>
      </c>
      <c r="G48" s="65" t="n">
        <v>1</v>
      </c>
      <c r="H48" s="64" t="n">
        <f aca="false">F48*G48</f>
        <v>0.15</v>
      </c>
      <c r="I48" s="69"/>
      <c r="J48" s="69"/>
      <c r="K48" s="69"/>
      <c r="L48" s="64"/>
      <c r="M48" s="66"/>
      <c r="N48" s="64"/>
      <c r="O48" s="67"/>
      <c r="P48" s="62"/>
      <c r="R48" s="38"/>
    </row>
    <row r="49" customFormat="false" ht="13.25" hidden="false" customHeight="false" outlineLevel="0" collapsed="false">
      <c r="A49" s="52"/>
      <c r="B49" s="61"/>
      <c r="C49" s="62"/>
      <c r="D49" s="62"/>
      <c r="E49" s="52" t="s">
        <v>79</v>
      </c>
      <c r="F49" s="64" t="n">
        <v>1</v>
      </c>
      <c r="G49" s="65" t="n">
        <v>1</v>
      </c>
      <c r="H49" s="64" t="n">
        <f aca="false">F49*G49</f>
        <v>1</v>
      </c>
      <c r="I49" s="69"/>
      <c r="J49" s="69"/>
      <c r="K49" s="69"/>
      <c r="L49" s="52"/>
      <c r="M49" s="66"/>
      <c r="N49" s="64"/>
      <c r="O49" s="67"/>
      <c r="P49" s="62"/>
    </row>
    <row r="55" customFormat="false" ht="23.85" hidden="false" customHeight="true" outlineLevel="0" collapsed="false">
      <c r="A55" s="34" t="s">
        <v>50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</sheetData>
  <mergeCells count="46">
    <mergeCell ref="A1:P1"/>
    <mergeCell ref="R1:T1"/>
    <mergeCell ref="A2:P2"/>
    <mergeCell ref="B3:D3"/>
    <mergeCell ref="E3:H3"/>
    <mergeCell ref="I3:K3"/>
    <mergeCell ref="L3:N3"/>
    <mergeCell ref="O3:P3"/>
    <mergeCell ref="R3:S3"/>
    <mergeCell ref="A4:A9"/>
    <mergeCell ref="B11:D11"/>
    <mergeCell ref="E11:H11"/>
    <mergeCell ref="I11:K11"/>
    <mergeCell ref="L11:N11"/>
    <mergeCell ref="O11:P11"/>
    <mergeCell ref="R11:S11"/>
    <mergeCell ref="A12:A17"/>
    <mergeCell ref="B19:D19"/>
    <mergeCell ref="E19:H19"/>
    <mergeCell ref="I19:K19"/>
    <mergeCell ref="L19:N19"/>
    <mergeCell ref="O19:P19"/>
    <mergeCell ref="R19:S19"/>
    <mergeCell ref="A20:A25"/>
    <mergeCell ref="B27:D27"/>
    <mergeCell ref="E27:H27"/>
    <mergeCell ref="I27:K27"/>
    <mergeCell ref="L27:N27"/>
    <mergeCell ref="O27:P27"/>
    <mergeCell ref="R27:S27"/>
    <mergeCell ref="A28:A33"/>
    <mergeCell ref="B35:D35"/>
    <mergeCell ref="E35:H35"/>
    <mergeCell ref="I35:K35"/>
    <mergeCell ref="L35:N35"/>
    <mergeCell ref="O35:P35"/>
    <mergeCell ref="R35:S35"/>
    <mergeCell ref="A36:A41"/>
    <mergeCell ref="B43:D43"/>
    <mergeCell ref="E43:H43"/>
    <mergeCell ref="I43:K43"/>
    <mergeCell ref="L43:N43"/>
    <mergeCell ref="O43:P43"/>
    <mergeCell ref="R43:S43"/>
    <mergeCell ref="A44:A49"/>
    <mergeCell ref="A55:P55"/>
  </mergeCells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59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3" activeCellId="0" sqref="A4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31.96"/>
  </cols>
  <sheetData>
    <row r="1" customFormat="false" ht="35.8" hidden="false" customHeight="true" outlineLevel="0" collapsed="false">
      <c r="A1" s="72" t="s">
        <v>85</v>
      </c>
      <c r="B1" s="72"/>
      <c r="C1" s="72"/>
      <c r="D1" s="72"/>
      <c r="E1" s="72"/>
    </row>
    <row r="2" customFormat="false" ht="35.05" hidden="false" customHeight="true" outlineLevel="0" collapsed="false">
      <c r="A2" s="35" t="s">
        <v>86</v>
      </c>
      <c r="B2" s="35"/>
      <c r="C2" s="35"/>
      <c r="D2" s="35"/>
      <c r="E2" s="35"/>
    </row>
    <row r="3" s="36" customFormat="true" ht="36.45" hidden="false" customHeight="false" outlineLevel="0" collapsed="false">
      <c r="A3" s="55" t="s">
        <v>87</v>
      </c>
      <c r="B3" s="55" t="s">
        <v>88</v>
      </c>
      <c r="C3" s="55" t="s">
        <v>89</v>
      </c>
      <c r="D3" s="55" t="s">
        <v>90</v>
      </c>
      <c r="E3" s="55" t="s">
        <v>91</v>
      </c>
    </row>
    <row r="4" customFormat="false" ht="13.25" hidden="false" customHeight="false" outlineLevel="0" collapsed="false">
      <c r="A4" s="73" t="n">
        <v>7</v>
      </c>
      <c r="B4" s="73" t="n">
        <v>44</v>
      </c>
      <c r="C4" s="73" t="n">
        <v>220</v>
      </c>
      <c r="D4" s="73" t="n">
        <v>1744.2</v>
      </c>
      <c r="E4" s="73" t="n">
        <v>7.93</v>
      </c>
    </row>
    <row r="5" customFormat="false" ht="13.25" hidden="false" customHeight="false" outlineLevel="0" collapsed="false">
      <c r="A5" s="73" t="n">
        <v>3</v>
      </c>
      <c r="B5" s="73" t="n">
        <v>40</v>
      </c>
      <c r="C5" s="73" t="n">
        <v>200</v>
      </c>
      <c r="D5" s="73" t="n">
        <v>1570.03</v>
      </c>
      <c r="E5" s="73" t="n">
        <v>7.85</v>
      </c>
    </row>
    <row r="6" customFormat="false" ht="13.25" hidden="false" customHeight="false" outlineLevel="0" collapsed="false">
      <c r="A6" s="73" t="n">
        <v>1</v>
      </c>
      <c r="B6" s="73" t="n">
        <v>30</v>
      </c>
      <c r="C6" s="73" t="n">
        <v>150</v>
      </c>
      <c r="D6" s="73" t="n">
        <v>1300</v>
      </c>
      <c r="E6" s="73" t="n">
        <v>8.67</v>
      </c>
    </row>
    <row r="8" customFormat="false" ht="36.45" hidden="false" customHeight="true" outlineLevel="0" collapsed="false">
      <c r="A8" s="74" t="s">
        <v>92</v>
      </c>
      <c r="B8" s="74"/>
      <c r="C8" s="74"/>
      <c r="D8" s="74"/>
      <c r="E8" s="74"/>
    </row>
    <row r="9" customFormat="false" ht="19.7" hidden="false" customHeight="false" outlineLevel="0" collapsed="false">
      <c r="A9" s="75"/>
      <c r="B9" s="76"/>
      <c r="C9" s="76"/>
      <c r="D9" s="76"/>
      <c r="E9" s="76"/>
    </row>
    <row r="10" customFormat="false" ht="48.05" hidden="false" customHeight="true" outlineLevel="0" collapsed="false">
      <c r="A10" s="77" t="s">
        <v>93</v>
      </c>
      <c r="B10" s="77"/>
      <c r="C10" s="77"/>
      <c r="D10" s="77"/>
      <c r="E10" s="77"/>
    </row>
    <row r="11" customFormat="false" ht="12.8" hidden="false" customHeight="false" outlineLevel="0" collapsed="false">
      <c r="A11" s="78"/>
      <c r="B11" s="76"/>
      <c r="C11" s="76"/>
      <c r="D11" s="76"/>
      <c r="E11" s="76"/>
    </row>
    <row r="12" customFormat="false" ht="15" hidden="false" customHeight="true" outlineLevel="0" collapsed="false">
      <c r="A12" s="79" t="s">
        <v>94</v>
      </c>
      <c r="B12" s="79"/>
      <c r="C12" s="79"/>
      <c r="D12" s="79"/>
      <c r="E12" s="79"/>
    </row>
    <row r="13" customFormat="false" ht="15" hidden="false" customHeight="false" outlineLevel="0" collapsed="false">
      <c r="A13" s="80"/>
      <c r="B13" s="76"/>
      <c r="C13" s="76"/>
      <c r="D13" s="76"/>
      <c r="E13" s="76"/>
    </row>
    <row r="14" customFormat="false" ht="48.05" hidden="false" customHeight="true" outlineLevel="0" collapsed="false">
      <c r="A14" s="77" t="s">
        <v>95</v>
      </c>
      <c r="B14" s="77"/>
      <c r="C14" s="77"/>
      <c r="D14" s="77"/>
      <c r="E14" s="77"/>
    </row>
    <row r="15" customFormat="false" ht="12.8" hidden="false" customHeight="false" outlineLevel="0" collapsed="false">
      <c r="A15" s="78"/>
      <c r="B15" s="76"/>
      <c r="C15" s="76"/>
      <c r="D15" s="76"/>
      <c r="E15" s="76"/>
    </row>
    <row r="16" customFormat="false" ht="13.25" hidden="false" customHeight="true" outlineLevel="0" collapsed="false">
      <c r="A16" s="77" t="s">
        <v>96</v>
      </c>
      <c r="B16" s="77"/>
      <c r="C16" s="77"/>
      <c r="D16" s="77"/>
      <c r="E16" s="77"/>
    </row>
    <row r="17" customFormat="false" ht="13.25" hidden="false" customHeight="true" outlineLevel="0" collapsed="false">
      <c r="A17" s="77" t="s">
        <v>97</v>
      </c>
      <c r="B17" s="77"/>
      <c r="C17" s="77"/>
      <c r="D17" s="77"/>
      <c r="E17" s="77"/>
    </row>
    <row r="18" customFormat="false" ht="13.25" hidden="false" customHeight="true" outlineLevel="0" collapsed="false">
      <c r="A18" s="77" t="s">
        <v>98</v>
      </c>
      <c r="B18" s="77"/>
      <c r="C18" s="77"/>
      <c r="D18" s="77"/>
      <c r="E18" s="77"/>
    </row>
    <row r="19" customFormat="false" ht="13.25" hidden="false" customHeight="true" outlineLevel="0" collapsed="false">
      <c r="A19" s="77" t="s">
        <v>99</v>
      </c>
      <c r="B19" s="77"/>
      <c r="C19" s="77"/>
      <c r="D19" s="77"/>
      <c r="E19" s="77"/>
    </row>
    <row r="20" customFormat="false" ht="13.25" hidden="false" customHeight="true" outlineLevel="0" collapsed="false">
      <c r="A20" s="77" t="s">
        <v>100</v>
      </c>
      <c r="B20" s="77"/>
      <c r="C20" s="77"/>
      <c r="D20" s="77"/>
      <c r="E20" s="77"/>
    </row>
    <row r="21" customFormat="false" ht="12.8" hidden="false" customHeight="false" outlineLevel="0" collapsed="false">
      <c r="A21" s="78"/>
      <c r="B21" s="76"/>
      <c r="C21" s="76"/>
      <c r="D21" s="76"/>
      <c r="E21" s="76"/>
    </row>
    <row r="22" customFormat="false" ht="15" hidden="false" customHeight="true" outlineLevel="0" collapsed="false">
      <c r="A22" s="79" t="s">
        <v>101</v>
      </c>
      <c r="B22" s="79"/>
      <c r="C22" s="79"/>
      <c r="D22" s="79"/>
      <c r="E22" s="79"/>
    </row>
    <row r="23" customFormat="false" ht="15" hidden="false" customHeight="false" outlineLevel="0" collapsed="false">
      <c r="A23" s="80"/>
      <c r="B23" s="76"/>
      <c r="C23" s="76"/>
      <c r="D23" s="76"/>
      <c r="E23" s="76"/>
    </row>
    <row r="24" customFormat="false" ht="24.85" hidden="false" customHeight="true" outlineLevel="0" collapsed="false">
      <c r="A24" s="77" t="s">
        <v>102</v>
      </c>
      <c r="B24" s="77"/>
      <c r="C24" s="77"/>
      <c r="D24" s="77"/>
      <c r="E24" s="77"/>
    </row>
    <row r="25" customFormat="false" ht="12.8" hidden="false" customHeight="false" outlineLevel="0" collapsed="false">
      <c r="A25" s="78"/>
      <c r="B25" s="76"/>
      <c r="C25" s="76"/>
      <c r="D25" s="76"/>
      <c r="E25" s="76"/>
    </row>
    <row r="26" customFormat="false" ht="13.25" hidden="false" customHeight="true" outlineLevel="0" collapsed="false">
      <c r="A26" s="77" t="s">
        <v>103</v>
      </c>
      <c r="B26" s="77"/>
      <c r="C26" s="77"/>
      <c r="D26" s="77"/>
      <c r="E26" s="77"/>
    </row>
    <row r="27" customFormat="false" ht="13.25" hidden="false" customHeight="true" outlineLevel="0" collapsed="false">
      <c r="A27" s="77" t="s">
        <v>104</v>
      </c>
      <c r="B27" s="77"/>
      <c r="C27" s="77"/>
      <c r="D27" s="77"/>
      <c r="E27" s="77"/>
    </row>
    <row r="28" customFormat="false" ht="13.25" hidden="false" customHeight="true" outlineLevel="0" collapsed="false">
      <c r="A28" s="77" t="s">
        <v>105</v>
      </c>
      <c r="B28" s="77"/>
      <c r="C28" s="77"/>
      <c r="D28" s="77"/>
      <c r="E28" s="77"/>
    </row>
    <row r="29" customFormat="false" ht="12.8" hidden="false" customHeight="false" outlineLevel="0" collapsed="false">
      <c r="A29" s="78"/>
      <c r="B29" s="76"/>
      <c r="C29" s="76"/>
      <c r="D29" s="76"/>
      <c r="E29" s="76"/>
    </row>
    <row r="30" customFormat="false" ht="35.05" hidden="false" customHeight="true" outlineLevel="0" collapsed="false">
      <c r="A30" s="59" t="s">
        <v>106</v>
      </c>
      <c r="B30" s="59"/>
      <c r="C30" s="59" t="s">
        <v>107</v>
      </c>
      <c r="D30" s="59" t="s">
        <v>108</v>
      </c>
      <c r="E30" s="59" t="s">
        <v>109</v>
      </c>
    </row>
    <row r="31" customFormat="false" ht="13.25" hidden="false" customHeight="true" outlineLevel="0" collapsed="false">
      <c r="A31" s="81" t="s">
        <v>110</v>
      </c>
      <c r="B31" s="81"/>
      <c r="C31" s="73" t="n">
        <v>1610.66</v>
      </c>
      <c r="D31" s="73" t="n">
        <v>1723.9</v>
      </c>
      <c r="E31" s="73" t="n">
        <v>1920.33</v>
      </c>
    </row>
    <row r="32" customFormat="false" ht="13.25" hidden="false" customHeight="true" outlineLevel="0" collapsed="false">
      <c r="A32" s="81" t="s">
        <v>111</v>
      </c>
      <c r="B32" s="81"/>
      <c r="C32" s="73" t="n">
        <v>1713.22</v>
      </c>
      <c r="D32" s="73" t="n">
        <v>1826.46</v>
      </c>
      <c r="E32" s="73" t="n">
        <v>2022.89</v>
      </c>
    </row>
    <row r="33" customFormat="false" ht="13.25" hidden="false" customHeight="true" outlineLevel="0" collapsed="false">
      <c r="A33" s="81" t="s">
        <v>112</v>
      </c>
      <c r="B33" s="81"/>
      <c r="C33" s="73" t="n">
        <v>1734.6</v>
      </c>
      <c r="D33" s="73" t="n">
        <v>1847.84</v>
      </c>
      <c r="E33" s="73" t="n">
        <v>2044.28</v>
      </c>
    </row>
    <row r="34" customFormat="false" ht="13.25" hidden="false" customHeight="true" outlineLevel="0" collapsed="false">
      <c r="A34" s="81" t="s">
        <v>113</v>
      </c>
      <c r="B34" s="81"/>
      <c r="C34" s="73" t="n">
        <v>862.92</v>
      </c>
      <c r="D34" s="73" t="n">
        <v>976.16</v>
      </c>
      <c r="E34" s="73" t="n">
        <v>1172.59</v>
      </c>
    </row>
    <row r="37" customFormat="false" ht="13.25" hidden="false" customHeight="false" outlineLevel="0" collapsed="false">
      <c r="A37" s="82" t="s">
        <v>114</v>
      </c>
    </row>
  </sheetData>
  <mergeCells count="21">
    <mergeCell ref="A1:E1"/>
    <mergeCell ref="A2:E2"/>
    <mergeCell ref="A8:E8"/>
    <mergeCell ref="A10:E10"/>
    <mergeCell ref="A12:E12"/>
    <mergeCell ref="A14:E14"/>
    <mergeCell ref="A16:E16"/>
    <mergeCell ref="A17:E17"/>
    <mergeCell ref="A18:E18"/>
    <mergeCell ref="A19:E19"/>
    <mergeCell ref="A20:E20"/>
    <mergeCell ref="A22:E22"/>
    <mergeCell ref="A24:E24"/>
    <mergeCell ref="A26:E26"/>
    <mergeCell ref="A27:E27"/>
    <mergeCell ref="A28:E28"/>
    <mergeCell ref="A30:B30"/>
    <mergeCell ref="A31:B31"/>
    <mergeCell ref="A32:B32"/>
    <mergeCell ref="A33:B33"/>
    <mergeCell ref="A34:B34"/>
  </mergeCells>
  <hyperlinks>
    <hyperlink ref="A37" r:id="rId1" display="Fonte: www.salario.com.b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2022-12-22T13:45:36Z</dcterms:created>
  <dc:creator>Eliane Bezerra</dc:creator>
  <dc:description/>
  <dc:language>pt-BR</dc:language>
  <cp:lastModifiedBy>Eliane Bezerra</cp:lastModifiedBy>
  <dcterms:modified xsi:type="dcterms:W3CDTF">2022-12-23T16:05:00Z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